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obkropp/Pravar Group Dropbox/Pravar Group/Coaching/Launch - Program, Tools &amp; Templates/Framework &amp; Resources/Price to Profit/"/>
    </mc:Choice>
  </mc:AlternateContent>
  <xr:revisionPtr revIDLastSave="0" documentId="13_ncr:1_{2A1967E1-BCA3-6C43-AAFA-47BDEAC92945}" xr6:coauthVersionLast="47" xr6:coauthVersionMax="47" xr10:uidLastSave="{00000000-0000-0000-0000-000000000000}"/>
  <bookViews>
    <workbookView xWindow="0" yWindow="560" windowWidth="35540" windowHeight="19380" xr2:uid="{ED9A98B9-F33D-464C-84CB-8618572D3663}"/>
  </bookViews>
  <sheets>
    <sheet name="Ground Crew - S&amp;W - True Cos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2" i="1" l="1"/>
  <c r="F42" i="1"/>
  <c r="G42" i="1"/>
  <c r="H42" i="1"/>
  <c r="I42" i="1"/>
  <c r="J42" i="1"/>
  <c r="K42" i="1"/>
  <c r="L42" i="1"/>
  <c r="M42" i="1"/>
  <c r="N42" i="1"/>
  <c r="O42" i="1"/>
  <c r="P42" i="1"/>
  <c r="Q42" i="1"/>
  <c r="R42" i="1"/>
  <c r="S42" i="1"/>
  <c r="T42" i="1"/>
  <c r="U42" i="1"/>
  <c r="V42" i="1"/>
  <c r="W42" i="1"/>
  <c r="X42" i="1"/>
  <c r="Y42" i="1"/>
  <c r="Z42" i="1"/>
  <c r="AA42" i="1"/>
  <c r="AB42" i="1"/>
  <c r="D42" i="1"/>
  <c r="E29" i="1" l="1"/>
  <c r="F29" i="1"/>
  <c r="G29" i="1"/>
  <c r="H29" i="1"/>
  <c r="I29" i="1"/>
  <c r="J29" i="1"/>
  <c r="K29" i="1"/>
  <c r="L29" i="1"/>
  <c r="M29" i="1"/>
  <c r="N29" i="1"/>
  <c r="O29" i="1"/>
  <c r="P29" i="1"/>
  <c r="Q29" i="1"/>
  <c r="R29" i="1"/>
  <c r="S29" i="1"/>
  <c r="T29" i="1"/>
  <c r="U29" i="1"/>
  <c r="V29" i="1"/>
  <c r="W29" i="1"/>
  <c r="X29" i="1"/>
  <c r="Y29" i="1"/>
  <c r="Z29" i="1"/>
  <c r="AA29" i="1"/>
  <c r="AB29" i="1"/>
  <c r="E30" i="1"/>
  <c r="F30" i="1"/>
  <c r="G30" i="1"/>
  <c r="H30" i="1"/>
  <c r="I30" i="1"/>
  <c r="J30" i="1"/>
  <c r="K30" i="1"/>
  <c r="L30" i="1"/>
  <c r="M30" i="1"/>
  <c r="N30" i="1"/>
  <c r="O30" i="1"/>
  <c r="P30" i="1"/>
  <c r="Q30" i="1"/>
  <c r="R30" i="1"/>
  <c r="S30" i="1"/>
  <c r="T30" i="1"/>
  <c r="U30" i="1"/>
  <c r="V30" i="1"/>
  <c r="W30" i="1"/>
  <c r="X30" i="1"/>
  <c r="Y30" i="1"/>
  <c r="Z30" i="1"/>
  <c r="AA30" i="1"/>
  <c r="AB30" i="1"/>
  <c r="D30" i="1"/>
  <c r="D29" i="1"/>
  <c r="D33" i="1" s="1"/>
  <c r="E32" i="1" l="1"/>
  <c r="E33" i="1"/>
  <c r="D34" i="1"/>
  <c r="D35" i="1" s="1"/>
  <c r="E8" i="1"/>
  <c r="F8" i="1" s="1"/>
  <c r="G8" i="1" s="1"/>
  <c r="H8" i="1" s="1"/>
  <c r="I8" i="1" s="1"/>
  <c r="J8" i="1" s="1"/>
  <c r="K8" i="1" s="1"/>
  <c r="L8" i="1" s="1"/>
  <c r="M8" i="1" s="1"/>
  <c r="N8" i="1" s="1"/>
  <c r="O8" i="1" s="1"/>
  <c r="P8" i="1" s="1"/>
  <c r="Q8" i="1" s="1"/>
  <c r="R8" i="1" s="1"/>
  <c r="S8" i="1" s="1"/>
  <c r="T8" i="1" s="1"/>
  <c r="U8" i="1" s="1"/>
  <c r="V8" i="1" s="1"/>
  <c r="W8" i="1" s="1"/>
  <c r="X8" i="1" s="1"/>
  <c r="Y8" i="1" s="1"/>
  <c r="Z8" i="1" s="1"/>
  <c r="AA8" i="1" s="1"/>
  <c r="AB8" i="1" s="1"/>
  <c r="R28" i="1"/>
  <c r="R43" i="1" s="1"/>
  <c r="V28" i="1"/>
  <c r="V43" i="1" s="1"/>
  <c r="E23" i="1" l="1"/>
  <c r="E25" i="1" s="1"/>
  <c r="E31" i="1"/>
  <c r="F34" i="1"/>
  <c r="E34" i="1"/>
  <c r="K28" i="1"/>
  <c r="K43" i="1" s="1"/>
  <c r="W28" i="1"/>
  <c r="W43" i="1" s="1"/>
  <c r="O28" i="1"/>
  <c r="O43" i="1" s="1"/>
  <c r="G28" i="1"/>
  <c r="G43" i="1" s="1"/>
  <c r="AA28" i="1"/>
  <c r="AA43" i="1" s="1"/>
  <c r="S28" i="1"/>
  <c r="S43" i="1" s="1"/>
  <c r="J28" i="1"/>
  <c r="J43" i="1" s="1"/>
  <c r="H28" i="1"/>
  <c r="H43" i="1" s="1"/>
  <c r="U28" i="1"/>
  <c r="U43" i="1" s="1"/>
  <c r="M28" i="1"/>
  <c r="M43" i="1" s="1"/>
  <c r="E28" i="1"/>
  <c r="E43" i="1" s="1"/>
  <c r="N28" i="1"/>
  <c r="N43" i="1" s="1"/>
  <c r="F28" i="1"/>
  <c r="F43" i="1" s="1"/>
  <c r="Z28" i="1"/>
  <c r="Z43" i="1" s="1"/>
  <c r="X28" i="1"/>
  <c r="X43" i="1" s="1"/>
  <c r="P28" i="1"/>
  <c r="P43" i="1" s="1"/>
  <c r="D32" i="1"/>
  <c r="D31" i="1"/>
  <c r="AB28" i="1"/>
  <c r="AB43" i="1" s="1"/>
  <c r="T28" i="1"/>
  <c r="T43" i="1" s="1"/>
  <c r="L28" i="1"/>
  <c r="L43" i="1" s="1"/>
  <c r="D28" i="1"/>
  <c r="D43" i="1" s="1"/>
  <c r="F32" i="1"/>
  <c r="Y28" i="1"/>
  <c r="Y43" i="1" s="1"/>
  <c r="Q28" i="1"/>
  <c r="Q43" i="1" s="1"/>
  <c r="I28" i="1"/>
  <c r="I43" i="1" s="1"/>
  <c r="E26" i="1" l="1"/>
  <c r="D36" i="1"/>
  <c r="D37" i="1"/>
  <c r="E24" i="1"/>
  <c r="E27" i="1" s="1"/>
  <c r="F23" i="1"/>
  <c r="F24" i="1" s="1"/>
  <c r="E35" i="1"/>
  <c r="E37" i="1" s="1"/>
  <c r="F33" i="1"/>
  <c r="F31" i="1"/>
  <c r="D23" i="1"/>
  <c r="G32" i="1"/>
  <c r="F26" i="1" l="1"/>
  <c r="F25" i="1"/>
  <c r="F35" i="1"/>
  <c r="F36" i="1" s="1"/>
  <c r="G23" i="1"/>
  <c r="G25" i="1" s="1"/>
  <c r="E38" i="1"/>
  <c r="E36" i="1"/>
  <c r="H32" i="1"/>
  <c r="D24" i="1"/>
  <c r="D26" i="1"/>
  <c r="D25" i="1"/>
  <c r="G31" i="1"/>
  <c r="G34" i="1"/>
  <c r="G33" i="1"/>
  <c r="E44" i="1" l="1"/>
  <c r="E47" i="1" s="1"/>
  <c r="F27" i="1"/>
  <c r="F37" i="1"/>
  <c r="F38" i="1"/>
  <c r="G24" i="1"/>
  <c r="G26" i="1"/>
  <c r="H23" i="1"/>
  <c r="H25" i="1" s="1"/>
  <c r="D27" i="1"/>
  <c r="D38" i="1" s="1"/>
  <c r="G35" i="1"/>
  <c r="I32" i="1"/>
  <c r="H34" i="1"/>
  <c r="H33" i="1"/>
  <c r="H31" i="1"/>
  <c r="F44" i="1" l="1"/>
  <c r="F47" i="1" s="1"/>
  <c r="D44" i="1"/>
  <c r="D47" i="1" s="1"/>
  <c r="H24" i="1"/>
  <c r="H26" i="1"/>
  <c r="G27" i="1"/>
  <c r="G38" i="1" s="1"/>
  <c r="H35" i="1"/>
  <c r="H36" i="1" s="1"/>
  <c r="I33" i="1"/>
  <c r="I31" i="1"/>
  <c r="I34" i="1"/>
  <c r="I23" i="1"/>
  <c r="G37" i="1"/>
  <c r="G36" i="1"/>
  <c r="G44" i="1" l="1"/>
  <c r="G47" i="1" s="1"/>
  <c r="H27" i="1"/>
  <c r="H38" i="1" s="1"/>
  <c r="H37" i="1"/>
  <c r="I35" i="1"/>
  <c r="J31" i="1"/>
  <c r="J34" i="1"/>
  <c r="J33" i="1"/>
  <c r="K32" i="1"/>
  <c r="I25" i="1"/>
  <c r="I24" i="1"/>
  <c r="I26" i="1"/>
  <c r="J32" i="1"/>
  <c r="H44" i="1" l="1"/>
  <c r="H47" i="1" s="1"/>
  <c r="K23" i="1"/>
  <c r="K26" i="1" s="1"/>
  <c r="I36" i="1"/>
  <c r="I37" i="1"/>
  <c r="J35" i="1"/>
  <c r="I27" i="1"/>
  <c r="I38" i="1" s="1"/>
  <c r="J23" i="1"/>
  <c r="K33" i="1"/>
  <c r="K31" i="1"/>
  <c r="K34" i="1"/>
  <c r="L32" i="1"/>
  <c r="K24" i="1" l="1"/>
  <c r="I44" i="1"/>
  <c r="I47" i="1" s="1"/>
  <c r="K25" i="1"/>
  <c r="L23" i="1"/>
  <c r="L24" i="1" s="1"/>
  <c r="J36" i="1"/>
  <c r="J37" i="1"/>
  <c r="K35" i="1"/>
  <c r="K27" i="1"/>
  <c r="J24" i="1"/>
  <c r="J26" i="1"/>
  <c r="J25" i="1"/>
  <c r="L26" i="1"/>
  <c r="L25" i="1"/>
  <c r="L34" i="1"/>
  <c r="L33" i="1"/>
  <c r="L31" i="1"/>
  <c r="M32" i="1"/>
  <c r="K36" i="1" l="1"/>
  <c r="K37" i="1"/>
  <c r="K38" i="1"/>
  <c r="L35" i="1"/>
  <c r="L27" i="1"/>
  <c r="J27" i="1"/>
  <c r="J38" i="1" s="1"/>
  <c r="M23" i="1"/>
  <c r="M31" i="1"/>
  <c r="M33" i="1"/>
  <c r="M34" i="1"/>
  <c r="N32" i="1"/>
  <c r="J44" i="1" l="1"/>
  <c r="J47" i="1" s="1"/>
  <c r="K44" i="1"/>
  <c r="L36" i="1"/>
  <c r="N23" i="1"/>
  <c r="N26" i="1" s="1"/>
  <c r="L37" i="1"/>
  <c r="L38" i="1"/>
  <c r="N31" i="1"/>
  <c r="N34" i="1"/>
  <c r="N33" i="1"/>
  <c r="O32" i="1"/>
  <c r="M35" i="1"/>
  <c r="M24" i="1"/>
  <c r="M26" i="1"/>
  <c r="M25" i="1"/>
  <c r="L44" i="1" l="1"/>
  <c r="N24" i="1"/>
  <c r="N25" i="1"/>
  <c r="O23" i="1"/>
  <c r="O26" i="1" s="1"/>
  <c r="N35" i="1"/>
  <c r="N37" i="1" s="1"/>
  <c r="N27" i="1"/>
  <c r="M27" i="1"/>
  <c r="M38" i="1" s="1"/>
  <c r="P32" i="1"/>
  <c r="M37" i="1"/>
  <c r="M36" i="1"/>
  <c r="O31" i="1"/>
  <c r="O34" i="1"/>
  <c r="O33" i="1"/>
  <c r="M44" i="1" l="1"/>
  <c r="O24" i="1"/>
  <c r="O25" i="1"/>
  <c r="N38" i="1"/>
  <c r="P23" i="1"/>
  <c r="P24" i="1" s="1"/>
  <c r="N36" i="1"/>
  <c r="O35" i="1"/>
  <c r="O37" i="1" s="1"/>
  <c r="Q32" i="1"/>
  <c r="P31" i="1"/>
  <c r="P33" i="1"/>
  <c r="P34" i="1"/>
  <c r="O27" i="1" l="1"/>
  <c r="O38" i="1" s="1"/>
  <c r="N44" i="1"/>
  <c r="P26" i="1"/>
  <c r="P25" i="1"/>
  <c r="Q23" i="1"/>
  <c r="Q25" i="1" s="1"/>
  <c r="O36" i="1"/>
  <c r="P35" i="1"/>
  <c r="Q33" i="1"/>
  <c r="Q34" i="1"/>
  <c r="Q31" i="1"/>
  <c r="R32" i="1"/>
  <c r="O44" i="1" l="1"/>
  <c r="Q26" i="1"/>
  <c r="Q24" i="1"/>
  <c r="P27" i="1"/>
  <c r="P38" i="1" s="1"/>
  <c r="R23" i="1"/>
  <c r="R24" i="1" s="1"/>
  <c r="P37" i="1"/>
  <c r="P36" i="1"/>
  <c r="S32" i="1"/>
  <c r="R31" i="1"/>
  <c r="R34" i="1"/>
  <c r="R33" i="1"/>
  <c r="Q35" i="1"/>
  <c r="Q27" i="1" l="1"/>
  <c r="Q38" i="1" s="1"/>
  <c r="P44" i="1"/>
  <c r="R26" i="1"/>
  <c r="R35" i="1"/>
  <c r="R36" i="1" s="1"/>
  <c r="S23" i="1"/>
  <c r="S24" i="1" s="1"/>
  <c r="R25" i="1"/>
  <c r="Q36" i="1"/>
  <c r="Q37" i="1"/>
  <c r="S31" i="1"/>
  <c r="S34" i="1"/>
  <c r="S33" i="1"/>
  <c r="T32" i="1"/>
  <c r="Q44" i="1" l="1"/>
  <c r="R37" i="1"/>
  <c r="S25" i="1"/>
  <c r="R27" i="1"/>
  <c r="R38" i="1" s="1"/>
  <c r="S26" i="1"/>
  <c r="T23" i="1"/>
  <c r="T26" i="1" s="1"/>
  <c r="T33" i="1"/>
  <c r="T34" i="1"/>
  <c r="T31" i="1"/>
  <c r="U32" i="1"/>
  <c r="S35" i="1"/>
  <c r="R44" i="1" l="1"/>
  <c r="S27" i="1"/>
  <c r="S38" i="1" s="1"/>
  <c r="T24" i="1"/>
  <c r="T25" i="1"/>
  <c r="U23" i="1"/>
  <c r="U24" i="1" s="1"/>
  <c r="T27" i="1"/>
  <c r="U31" i="1"/>
  <c r="U34" i="1"/>
  <c r="U33" i="1"/>
  <c r="T35" i="1"/>
  <c r="V32" i="1"/>
  <c r="S36" i="1"/>
  <c r="S37" i="1"/>
  <c r="S44" i="1" l="1"/>
  <c r="U25" i="1"/>
  <c r="U26" i="1"/>
  <c r="V23" i="1"/>
  <c r="V25" i="1" s="1"/>
  <c r="U27" i="1"/>
  <c r="T37" i="1"/>
  <c r="T36" i="1"/>
  <c r="U35" i="1"/>
  <c r="V31" i="1"/>
  <c r="V34" i="1"/>
  <c r="V33" i="1"/>
  <c r="W32" i="1"/>
  <c r="T38" i="1"/>
  <c r="T44" i="1" l="1"/>
  <c r="V26" i="1"/>
  <c r="V24" i="1"/>
  <c r="V27" i="1" s="1"/>
  <c r="W23" i="1"/>
  <c r="W26" i="1" s="1"/>
  <c r="V35" i="1"/>
  <c r="V37" i="1" s="1"/>
  <c r="W31" i="1"/>
  <c r="W34" i="1"/>
  <c r="W33" i="1"/>
  <c r="X32" i="1"/>
  <c r="U37" i="1"/>
  <c r="U36" i="1"/>
  <c r="U38" i="1"/>
  <c r="U44" i="1" l="1"/>
  <c r="W24" i="1"/>
  <c r="W25" i="1"/>
  <c r="V36" i="1"/>
  <c r="X23" i="1"/>
  <c r="X25" i="1" s="1"/>
  <c r="V38" i="1"/>
  <c r="X34" i="1"/>
  <c r="X33" i="1"/>
  <c r="X31" i="1"/>
  <c r="W35" i="1"/>
  <c r="Y32" i="1"/>
  <c r="V44" i="1" l="1"/>
  <c r="W27" i="1"/>
  <c r="X24" i="1"/>
  <c r="X26" i="1"/>
  <c r="X35" i="1"/>
  <c r="X36" i="1" s="1"/>
  <c r="Y23" i="1"/>
  <c r="Y26" i="1" s="1"/>
  <c r="Y33" i="1"/>
  <c r="Y31" i="1"/>
  <c r="Y34" i="1"/>
  <c r="Z32" i="1"/>
  <c r="W37" i="1"/>
  <c r="W36" i="1"/>
  <c r="W38" i="1"/>
  <c r="W44" i="1" l="1"/>
  <c r="X27" i="1"/>
  <c r="X38" i="1" s="1"/>
  <c r="Y25" i="1"/>
  <c r="X37" i="1"/>
  <c r="Y24" i="1"/>
  <c r="Y27" i="1" s="1"/>
  <c r="Z23" i="1"/>
  <c r="Z24" i="1" s="1"/>
  <c r="Z31" i="1"/>
  <c r="Z34" i="1"/>
  <c r="Z33" i="1"/>
  <c r="AA32" i="1"/>
  <c r="Y35" i="1"/>
  <c r="X44" i="1" l="1"/>
  <c r="Z26" i="1"/>
  <c r="Z25" i="1"/>
  <c r="AA23" i="1"/>
  <c r="AA26" i="1" s="1"/>
  <c r="Z35" i="1"/>
  <c r="Z37" i="1" s="1"/>
  <c r="AA24" i="1"/>
  <c r="AA31" i="1"/>
  <c r="AA33" i="1"/>
  <c r="AA34" i="1"/>
  <c r="AB32" i="1"/>
  <c r="Y36" i="1"/>
  <c r="Y37" i="1"/>
  <c r="Y38" i="1"/>
  <c r="Z36" i="1" l="1"/>
  <c r="AA25" i="1"/>
  <c r="AA27" i="1" s="1"/>
  <c r="Y44" i="1"/>
  <c r="Z27" i="1"/>
  <c r="Z38" i="1" s="1"/>
  <c r="AB23" i="1"/>
  <c r="AB25" i="1" s="1"/>
  <c r="AA35" i="1"/>
  <c r="AA36" i="1" s="1"/>
  <c r="AB31" i="1"/>
  <c r="AB33" i="1"/>
  <c r="AB34" i="1"/>
  <c r="AA37" i="1" l="1"/>
  <c r="AA38" i="1"/>
  <c r="Z44" i="1"/>
  <c r="AB26" i="1"/>
  <c r="AB24" i="1"/>
  <c r="AB27" i="1" s="1"/>
  <c r="AB35" i="1"/>
  <c r="AA44" i="1" l="1"/>
  <c r="AB36" i="1"/>
  <c r="AB37" i="1"/>
  <c r="AB38" i="1"/>
  <c r="AB44" i="1" l="1"/>
  <c r="AC30" i="1"/>
  <c r="AC34" i="1"/>
  <c r="AC29" i="1"/>
  <c r="AC31" i="1" l="1"/>
  <c r="AC33" i="1"/>
  <c r="AC32" i="1"/>
  <c r="AC35" i="1" l="1"/>
  <c r="D5" i="1" l="1"/>
  <c r="D6" i="1" s="1"/>
  <c r="AC36" i="1"/>
  <c r="AC37" i="1"/>
  <c r="E45" i="1" l="1"/>
  <c r="E49" i="1" s="1"/>
  <c r="F45" i="1"/>
  <c r="F49" i="1" s="1"/>
  <c r="D45" i="1"/>
  <c r="D49" i="1" s="1"/>
  <c r="G45" i="1"/>
  <c r="G49" i="1" s="1"/>
  <c r="H45" i="1"/>
  <c r="H49" i="1" s="1"/>
  <c r="I45" i="1"/>
  <c r="I49" i="1" s="1"/>
  <c r="J45" i="1"/>
  <c r="J49" i="1" s="1"/>
  <c r="K45" i="1"/>
  <c r="L45" i="1"/>
  <c r="M45" i="1"/>
  <c r="N45" i="1"/>
  <c r="O45" i="1"/>
  <c r="P45" i="1"/>
  <c r="Q45" i="1"/>
  <c r="R45" i="1"/>
  <c r="S45" i="1"/>
  <c r="T45" i="1"/>
  <c r="U45" i="1"/>
  <c r="V45" i="1"/>
  <c r="W45" i="1"/>
  <c r="X45" i="1"/>
  <c r="Y45" i="1"/>
  <c r="Z45" i="1"/>
  <c r="AA45" i="1"/>
  <c r="AB45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Microsoft Office User</author>
    <author>tc={119FDBF3-7FEF-8349-9F4C-810722A1F7EC}</author>
    <author>tc={AE75D9DF-29F0-9641-94EF-F5A3FC57E3B0}</author>
    <author>tc={FCD1E8E2-3883-A646-A44E-BF514D494D18}</author>
    <author>tc={A7CCF4B8-7D02-B44A-8AE4-44466B5B5C5F}</author>
  </authors>
  <commentList>
    <comment ref="C9" authorId="0" shapeId="0" xr:uid="{85D89979-43BD-D742-8830-875E999836E4}">
      <text>
        <r>
          <rPr>
            <sz val="10"/>
            <color rgb="FF000000"/>
            <rFont val="Tahoma"/>
            <family val="2"/>
          </rPr>
          <t>Include only Chargeable Ground Crew</t>
        </r>
      </text>
    </comment>
    <comment ref="C17" authorId="0" shapeId="0" xr:uid="{9F228874-849A-D54C-A078-C2C9494A129F}">
      <text>
        <r>
          <rPr>
            <sz val="10"/>
            <color rgb="FF000000"/>
            <rFont val="Tahoma"/>
            <family val="2"/>
          </rPr>
          <t xml:space="preserve">e.g. breaks, travel, downtime.
</t>
        </r>
      </text>
    </comment>
    <comment ref="C42" authorId="1" shapeId="0" xr:uid="{119FDBF3-7FEF-8349-9F4C-810722A1F7EC}">
      <text>
        <t>[Threaded comment]
Your version of Excel allows you to read this threaded comment; however, any edits to it will get removed if the file is opened in a newer version of Excel. Learn more: https://go.microsoft.com/fwlink/?linkid=870924
Comment:
    Base Pay Rate</t>
      </text>
    </comment>
    <comment ref="C43" authorId="2" shapeId="0" xr:uid="{AE75D9DF-29F0-9641-94EF-F5A3FC57E3B0}">
      <text>
        <t>[Threaded comment]
Your version of Excel allows you to read this threaded comment; however, any edits to it will get removed if the file is opened in a newer version of Excel. Learn more: https://go.microsoft.com/fwlink/?linkid=870924
Comment:
    Labour Rate (Total Hours)</t>
      </text>
    </comment>
    <comment ref="C44" authorId="3" shapeId="0" xr:uid="{FCD1E8E2-3883-A646-A44E-BF514D494D18}">
      <text>
        <t>[Threaded comment]
Your version of Excel allows you to read this threaded comment; however, any edits to it will get removed if the file is opened in a newer version of Excel. Learn more: https://go.microsoft.com/fwlink/?linkid=870924
Comment:
    Including an absorption of non-chargeable time into their labour cost</t>
      </text>
    </comment>
    <comment ref="C45" authorId="4" shapeId="0" xr:uid="{A7CCF4B8-7D02-B44A-8AE4-44466B5B5C5F}">
      <text>
        <t>[Threaded comment]
Your version of Excel allows you to read this threaded comment; however, any edits to it will get removed if the file is opened in a newer version of Excel. Learn more: https://go.microsoft.com/fwlink/?linkid=870924
Comment:
    Full Labour Recovery Rate</t>
      </text>
    </comment>
  </commentList>
</comments>
</file>

<file path=xl/sharedStrings.xml><?xml version="1.0" encoding="utf-8"?>
<sst xmlns="http://schemas.openxmlformats.org/spreadsheetml/2006/main" count="74" uniqueCount="61">
  <si>
    <t xml:space="preserve">Total On-costed Labour </t>
  </si>
  <si>
    <t>Total Work Cover</t>
  </si>
  <si>
    <t>Total Payroll Tax</t>
  </si>
  <si>
    <t>Total Super</t>
  </si>
  <si>
    <t>Total Wages</t>
  </si>
  <si>
    <t xml:space="preserve">Weighted Average </t>
  </si>
  <si>
    <t>Chargeable / Available hours (Productivity)</t>
  </si>
  <si>
    <t>Total Chargeable hours</t>
  </si>
  <si>
    <t>Total Non-Chargeable hours</t>
  </si>
  <si>
    <t>Total work hours</t>
  </si>
  <si>
    <t>Total Paid hours</t>
  </si>
  <si>
    <t>Available days / Paid days</t>
  </si>
  <si>
    <t>Total Days Paid</t>
  </si>
  <si>
    <t>Total Days @ Work</t>
  </si>
  <si>
    <t>Total Training Days</t>
  </si>
  <si>
    <t>Total Sick Leave</t>
  </si>
  <si>
    <t>Total Public Holidays</t>
  </si>
  <si>
    <t>Total Annual Leave</t>
  </si>
  <si>
    <t>Work Days per Week</t>
  </si>
  <si>
    <t>Pay Rate p/h</t>
  </si>
  <si>
    <t>Engagement</t>
  </si>
  <si>
    <t>Role</t>
  </si>
  <si>
    <t>Employee</t>
  </si>
  <si>
    <t xml:space="preserve"> Overheads per chargeable hour</t>
  </si>
  <si>
    <t>Total Labour Force chargeable hours</t>
  </si>
  <si>
    <t>Totals</t>
  </si>
  <si>
    <t>Super Rate (%)</t>
  </si>
  <si>
    <t>Payroll Tax Rate (%)</t>
  </si>
  <si>
    <t>Work cover rate (%)</t>
  </si>
  <si>
    <t>Bob</t>
  </si>
  <si>
    <t>Callum</t>
  </si>
  <si>
    <t>Wayne</t>
  </si>
  <si>
    <t>Robyn</t>
  </si>
  <si>
    <t>Zeus</t>
  </si>
  <si>
    <t>Nate</t>
  </si>
  <si>
    <t>Mitch</t>
  </si>
  <si>
    <t>Tradesman</t>
  </si>
  <si>
    <t>Apprentice</t>
  </si>
  <si>
    <t>Chargeable / Paid hours</t>
  </si>
  <si>
    <t>Leading Hand</t>
  </si>
  <si>
    <t>Oncosted Pay Rate Per Hour</t>
  </si>
  <si>
    <t>Hours at work (Paid) per day</t>
  </si>
  <si>
    <t xml:space="preserve">Avg Hours not on job per day </t>
  </si>
  <si>
    <t>Assumed Period in Weeks</t>
  </si>
  <si>
    <r>
      <rPr>
        <i/>
        <u/>
        <sz val="12"/>
        <color theme="0"/>
        <rFont val="Calibri (Body)"/>
      </rPr>
      <t>DAYS</t>
    </r>
    <r>
      <rPr>
        <i/>
        <sz val="12"/>
        <color theme="0"/>
        <rFont val="Calibri"/>
        <family val="2"/>
        <scheme val="minor"/>
      </rPr>
      <t xml:space="preserve"> per Year</t>
    </r>
  </si>
  <si>
    <t>Ground Crew Name</t>
  </si>
  <si>
    <t>Total Oncosted Labour rate
(Cost per Chargeable Hour)</t>
  </si>
  <si>
    <t>Oncosted Labour Rate (Total Hours)</t>
  </si>
  <si>
    <t>Total On-costed Labour Rate
(Cost per Chargeable Hour)</t>
  </si>
  <si>
    <t>Summary (Cost only)</t>
  </si>
  <si>
    <t>(Total Hours, Chargeable &amp; Chargeable + OH Recovery)</t>
  </si>
  <si>
    <t xml:space="preserve">Ground Crew Salaries &amp; Wages (S&amp;W) </t>
  </si>
  <si>
    <r>
      <t xml:space="preserve">True </t>
    </r>
    <r>
      <rPr>
        <b/>
        <i/>
        <u/>
        <sz val="20"/>
        <color theme="4" tint="-0.499984740745262"/>
        <rFont val="GothamOffice-Regular"/>
      </rPr>
      <t>COST</t>
    </r>
    <r>
      <rPr>
        <b/>
        <sz val="20"/>
        <color theme="4" tint="-0.499984740745262"/>
        <rFont val="GothamOffice-Regular"/>
      </rPr>
      <t xml:space="preserve"> of Labour</t>
    </r>
  </si>
  <si>
    <t>Break Even Oncosted Labour Rate
(Cost per Chargeable Hour + 100% of Overheads recovered through labour rate)</t>
  </si>
  <si>
    <t>A)</t>
  </si>
  <si>
    <t>B)</t>
  </si>
  <si>
    <t>C)</t>
  </si>
  <si>
    <t>D)</t>
  </si>
  <si>
    <t>E.g. 30% Margin on Total On-costed Labour Rate ( C )</t>
  </si>
  <si>
    <t>WARNING: This is what happens when you Double Dip on Margin and apply a 30% Margin to ( D )</t>
  </si>
  <si>
    <t>Total Overheads Per Annum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</si>
</sst>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&quot;$&quot;* #,##0_);_(&quot;$&quot;* \(#,##0\);_(&quot;$&quot;* &quot;-&quot;??_);_(@_)"/>
    <numFmt numFmtId="165" formatCode="_(* #,##0_);_(* \(#,##0\);_(* &quot;-&quot;??_);_(@_)"/>
  </numFmts>
  <fonts count="2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2"/>
      <color theme="8"/>
      <name val="Calibri"/>
      <family val="2"/>
      <scheme val="minor"/>
    </font>
    <font>
      <i/>
      <sz val="12"/>
      <color theme="0"/>
      <name val="Calibri"/>
      <family val="2"/>
      <scheme val="minor"/>
    </font>
    <font>
      <i/>
      <u/>
      <sz val="12"/>
      <color theme="0"/>
      <name val="Calibri (Body)"/>
    </font>
    <font>
      <i/>
      <sz val="10"/>
      <color theme="0" tint="-0.499984740745262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sz val="10"/>
      <name val="Arial"/>
      <family val="2"/>
    </font>
    <font>
      <b/>
      <sz val="20"/>
      <color theme="4" tint="-0.499984740745262"/>
      <name val="GothamOffice-Regular"/>
    </font>
    <font>
      <b/>
      <sz val="25"/>
      <color theme="4" tint="-0.499984740745262"/>
      <name val="S&amp;L Gothic"/>
    </font>
    <font>
      <b/>
      <sz val="20"/>
      <color theme="4" tint="-0.499984740745262"/>
      <name val="S&amp;L Gothic"/>
    </font>
    <font>
      <sz val="10"/>
      <color rgb="FF000000"/>
      <name val="Tahoma"/>
      <family val="2"/>
    </font>
    <font>
      <b/>
      <sz val="12"/>
      <color theme="0"/>
      <name val="Calibri"/>
      <family val="2"/>
      <scheme val="minor"/>
    </font>
    <font>
      <b/>
      <sz val="18"/>
      <color theme="4" tint="-0.499984740745262"/>
      <name val="S&amp;L Gothic"/>
    </font>
    <font>
      <b/>
      <sz val="16"/>
      <color theme="4" tint="-0.499984740745262"/>
      <name val="GothamOffice-Regular"/>
    </font>
    <font>
      <b/>
      <i/>
      <u/>
      <sz val="20"/>
      <color theme="4" tint="-0.499984740745262"/>
      <name val="GothamOffice-Regular"/>
    </font>
    <font>
      <b/>
      <sz val="12"/>
      <color rgb="FFFF0000"/>
      <name val="GothamOffice-Regular"/>
    </font>
    <font>
      <sz val="12"/>
      <color rgb="FFFF0000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0" fillId="0" borderId="0"/>
  </cellStyleXfs>
  <cellXfs count="40">
    <xf numFmtId="0" fontId="0" fillId="0" borderId="0" xfId="0"/>
    <xf numFmtId="0" fontId="0" fillId="2" borderId="0" xfId="0" applyFill="1"/>
    <xf numFmtId="0" fontId="0" fillId="2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164" fontId="0" fillId="2" borderId="1" xfId="0" applyNumberForma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vertical="center"/>
    </xf>
    <xf numFmtId="9" fontId="2" fillId="4" borderId="1" xfId="4" applyFont="1" applyFill="1" applyBorder="1" applyAlignment="1">
      <alignment horizontal="center" vertical="center"/>
    </xf>
    <xf numFmtId="9" fontId="2" fillId="2" borderId="1" xfId="4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5" fillId="0" borderId="1" xfId="0" applyFont="1" applyBorder="1" applyAlignment="1" applyProtection="1">
      <alignment horizontal="center" vertical="center"/>
      <protection locked="0"/>
    </xf>
    <xf numFmtId="0" fontId="3" fillId="6" borderId="2" xfId="0" applyFont="1" applyFill="1" applyBorder="1" applyAlignment="1">
      <alignment horizontal="center" vertical="center" wrapText="1"/>
    </xf>
    <xf numFmtId="44" fontId="0" fillId="2" borderId="1" xfId="0" applyNumberFormat="1" applyFill="1" applyBorder="1" applyAlignment="1">
      <alignment horizontal="center" vertical="center"/>
    </xf>
    <xf numFmtId="0" fontId="8" fillId="2" borderId="0" xfId="0" applyFont="1" applyFill="1" applyAlignment="1">
      <alignment horizontal="center"/>
    </xf>
    <xf numFmtId="0" fontId="9" fillId="2" borderId="0" xfId="0" applyFont="1" applyFill="1"/>
    <xf numFmtId="10" fontId="5" fillId="0" borderId="1" xfId="2" applyNumberFormat="1" applyFont="1" applyBorder="1" applyAlignment="1" applyProtection="1">
      <alignment horizontal="center" vertical="center"/>
      <protection locked="0"/>
    </xf>
    <xf numFmtId="44" fontId="2" fillId="5" borderId="1" xfId="0" applyNumberFormat="1" applyFont="1" applyFill="1" applyBorder="1" applyAlignment="1">
      <alignment horizontal="center" vertical="center"/>
    </xf>
    <xf numFmtId="0" fontId="3" fillId="6" borderId="6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/>
    </xf>
    <xf numFmtId="165" fontId="0" fillId="2" borderId="1" xfId="1" applyNumberFormat="1" applyFont="1" applyFill="1" applyBorder="1" applyAlignment="1">
      <alignment horizontal="center" vertical="center"/>
    </xf>
    <xf numFmtId="164" fontId="5" fillId="0" borderId="1" xfId="5" applyNumberFormat="1" applyFont="1" applyBorder="1" applyAlignment="1" applyProtection="1">
      <alignment horizontal="center" vertical="center"/>
      <protection locked="0"/>
    </xf>
    <xf numFmtId="44" fontId="5" fillId="0" borderId="1" xfId="5" applyFont="1" applyBorder="1" applyAlignment="1" applyProtection="1">
      <alignment horizontal="center" vertical="center"/>
      <protection locked="0"/>
    </xf>
    <xf numFmtId="44" fontId="0" fillId="2" borderId="0" xfId="0" applyNumberFormat="1" applyFill="1" applyAlignment="1">
      <alignment horizontal="center" vertical="center"/>
    </xf>
    <xf numFmtId="9" fontId="2" fillId="7" borderId="1" xfId="4" applyFont="1" applyFill="1" applyBorder="1" applyAlignment="1">
      <alignment horizontal="center" vertical="center"/>
    </xf>
    <xf numFmtId="44" fontId="0" fillId="2" borderId="1" xfId="5" applyFont="1" applyFill="1" applyBorder="1" applyAlignment="1">
      <alignment horizontal="center" vertical="center"/>
    </xf>
    <xf numFmtId="0" fontId="16" fillId="2" borderId="0" xfId="0" applyFont="1" applyFill="1" applyAlignment="1">
      <alignment horizontal="center" vertical="center"/>
    </xf>
    <xf numFmtId="0" fontId="15" fillId="6" borderId="1" xfId="0" applyFont="1" applyFill="1" applyBorder="1" applyAlignment="1">
      <alignment horizontal="center" vertical="center" wrapText="1"/>
    </xf>
    <xf numFmtId="0" fontId="6" fillId="6" borderId="4" xfId="0" applyFont="1" applyFill="1" applyBorder="1" applyAlignment="1">
      <alignment horizontal="center" vertical="center" textRotation="89" wrapText="1"/>
    </xf>
    <xf numFmtId="0" fontId="6" fillId="6" borderId="3" xfId="0" applyFont="1" applyFill="1" applyBorder="1" applyAlignment="1">
      <alignment horizontal="center" vertical="center" textRotation="89" wrapText="1"/>
    </xf>
    <xf numFmtId="44" fontId="0" fillId="2" borderId="7" xfId="0" applyNumberFormat="1" applyFill="1" applyBorder="1"/>
    <xf numFmtId="44" fontId="0" fillId="2" borderId="8" xfId="0" applyNumberFormat="1" applyFill="1" applyBorder="1"/>
    <xf numFmtId="44" fontId="0" fillId="2" borderId="9" xfId="0" applyNumberFormat="1" applyFill="1" applyBorder="1"/>
    <xf numFmtId="0" fontId="13" fillId="2" borderId="0" xfId="0" applyFont="1" applyFill="1" applyAlignment="1">
      <alignment vertical="center"/>
    </xf>
    <xf numFmtId="0" fontId="12" fillId="2" borderId="0" xfId="0" applyFont="1" applyFill="1" applyAlignment="1">
      <alignment horizontal="center" vertical="center"/>
    </xf>
    <xf numFmtId="0" fontId="17" fillId="2" borderId="0" xfId="0" applyFont="1" applyFill="1" applyAlignment="1">
      <alignment horizontal="center" vertical="top"/>
    </xf>
    <xf numFmtId="0" fontId="11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horizontal="center" vertical="center"/>
    </xf>
    <xf numFmtId="0" fontId="20" fillId="2" borderId="0" xfId="0" applyFont="1" applyFill="1" applyAlignment="1">
      <alignment horizontal="center" vertical="center" wrapText="1"/>
    </xf>
    <xf numFmtId="0" fontId="3" fillId="6" borderId="10" xfId="0" applyFont="1" applyFill="1" applyBorder="1" applyAlignment="1">
      <alignment horizontal="center" vertical="center" wrapText="1"/>
    </xf>
  </cellXfs>
  <cellStyles count="7">
    <cellStyle name="Comma" xfId="1" builtinId="3"/>
    <cellStyle name="Currency" xfId="5" builtinId="4"/>
    <cellStyle name="Currency 4" xfId="3" xr:uid="{B2C661CF-D02C-6C48-9877-922011D6ADA4}"/>
    <cellStyle name="Normal" xfId="0" builtinId="0"/>
    <cellStyle name="Normal 2" xfId="6" xr:uid="{FE12CFC3-EDCD-F44C-8C98-A22EDAB9BCB2}"/>
    <cellStyle name="Per cent" xfId="2" builtinId="5"/>
    <cellStyle name="Percent 4" xfId="4" xr:uid="{52EF5992-8FE3-7A42-8A0E-88A2F629ED2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156308</xdr:colOff>
      <xdr:row>50</xdr:row>
      <xdr:rowOff>87923</xdr:rowOff>
    </xdr:from>
    <xdr:to>
      <xdr:col>15</xdr:col>
      <xdr:colOff>251835</xdr:colOff>
      <xdr:row>82</xdr:row>
      <xdr:rowOff>146538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6F3C8279-E1DD-A794-92D1-A777D31148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187462" y="9915769"/>
          <a:ext cx="10196912" cy="6623539"/>
        </a:xfrm>
        <a:prstGeom prst="rect">
          <a:avLst/>
        </a:prstGeom>
      </xdr:spPr>
    </xdr:pic>
    <xdr:clientData/>
  </xdr:twoCellAnchor>
  <xdr:twoCellAnchor>
    <xdr:from>
      <xdr:col>10</xdr:col>
      <xdr:colOff>879230</xdr:colOff>
      <xdr:row>73</xdr:row>
      <xdr:rowOff>127000</xdr:rowOff>
    </xdr:from>
    <xdr:to>
      <xdr:col>12</xdr:col>
      <xdr:colOff>214923</xdr:colOff>
      <xdr:row>76</xdr:row>
      <xdr:rowOff>139443</xdr:rowOff>
    </xdr:to>
    <xdr:sp macro="" textlink="">
      <xdr:nvSpPr>
        <xdr:cNvPr id="5" name="Oval 4">
          <a:extLst>
            <a:ext uri="{FF2B5EF4-FFF2-40B4-BE49-F238E27FC236}">
              <a16:creationId xmlns:a16="http://schemas.microsoft.com/office/drawing/2014/main" id="{D39B8CFE-E5CE-E271-3DF3-9F0F59843911}"/>
            </a:ext>
          </a:extLst>
        </xdr:cNvPr>
        <xdr:cNvSpPr/>
      </xdr:nvSpPr>
      <xdr:spPr>
        <a:xfrm>
          <a:off x="11420230" y="14751538"/>
          <a:ext cx="1172308" cy="627905"/>
        </a:xfrm>
        <a:prstGeom prst="ellipse">
          <a:avLst/>
        </a:prstGeom>
        <a:noFill/>
        <a:ln w="34925">
          <a:solidFill>
            <a:srgbClr val="FF0000"/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en-US">
            <a:noFill/>
          </a:endParaRPr>
        </a:p>
      </xdr:txBody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Rob Kropp" id="{97F36868-FDC2-C24B-811B-3AA865706AD3}" userId="2a06e1444b82c26e" providerId="Windows Live"/>
</personList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C42" dT="2025-05-21T07:31:37.97" personId="{97F36868-FDC2-C24B-811B-3AA865706AD3}" id="{119FDBF3-7FEF-8349-9F4C-810722A1F7EC}">
    <text>Base Pay Rate</text>
  </threadedComment>
  <threadedComment ref="C43" dT="2025-05-21T07:31:28.15" personId="{97F36868-FDC2-C24B-811B-3AA865706AD3}" id="{AE75D9DF-29F0-9641-94EF-F5A3FC57E3B0}">
    <text>Labour Rate (Total Hours)</text>
  </threadedComment>
  <threadedComment ref="C44" dT="2025-02-28T04:22:17.69" personId="{97F36868-FDC2-C24B-811B-3AA865706AD3}" id="{FCD1E8E2-3883-A646-A44E-BF514D494D18}">
    <text>Including an absorption of non-chargeable time into their labour cost</text>
  </threadedComment>
  <threadedComment ref="C45" dT="2025-05-21T07:31:07.45" personId="{97F36868-FDC2-C24B-811B-3AA865706AD3}" id="{A7CCF4B8-7D02-B44A-8AE4-44466B5B5C5F}">
    <text>Full Labour Recovery Rate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Relationship Id="rId4" Type="http://schemas.microsoft.com/office/2017/10/relationships/threadedComment" Target="../threadedComments/threadedCommen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8EE23F-7407-1D4E-A75F-C591328B0E88}">
  <sheetPr>
    <tabColor rgb="FF00B050"/>
  </sheetPr>
  <dimension ref="B1:AD49"/>
  <sheetViews>
    <sheetView tabSelected="1" zoomScale="130" zoomScaleNormal="130" zoomScalePageLayoutView="120" workbookViewId="0">
      <pane xSplit="3" ySplit="9" topLeftCell="D10" activePane="bottomRight" state="frozen"/>
      <selection pane="topRight" activeCell="C1" sqref="C1"/>
      <selection pane="bottomLeft" activeCell="A10" sqref="A10"/>
      <selection pane="bottomRight" activeCell="H24" sqref="H24"/>
    </sheetView>
  </sheetViews>
  <sheetFormatPr baseColWidth="10" defaultRowHeight="16"/>
  <cols>
    <col min="1" max="1" width="4.1640625" style="1" customWidth="1"/>
    <col min="2" max="2" width="5.5" style="1" customWidth="1"/>
    <col min="3" max="3" width="46.33203125" style="1" bestFit="1" customWidth="1"/>
    <col min="4" max="4" width="12.5" style="1" bestFit="1" customWidth="1"/>
    <col min="5" max="28" width="12" style="1" customWidth="1"/>
    <col min="29" max="29" width="12.5" style="1" bestFit="1" customWidth="1"/>
    <col min="30" max="16384" width="10.83203125" style="1"/>
  </cols>
  <sheetData>
    <row r="1" spans="3:29" ht="19">
      <c r="C1" s="15"/>
    </row>
    <row r="2" spans="3:29">
      <c r="D2" s="14"/>
      <c r="E2" s="14"/>
      <c r="L2" s="14"/>
      <c r="S2" s="14"/>
    </row>
    <row r="3" spans="3:29" ht="32">
      <c r="C3" s="18" t="s">
        <v>43</v>
      </c>
      <c r="D3" s="19">
        <v>52</v>
      </c>
      <c r="F3" s="34" t="s">
        <v>51</v>
      </c>
      <c r="G3" s="34"/>
      <c r="H3" s="34"/>
      <c r="I3" s="34"/>
      <c r="J3" s="34"/>
      <c r="K3" s="34"/>
      <c r="L3" s="34"/>
      <c r="M3" s="34"/>
      <c r="N3" s="34"/>
      <c r="O3" s="33"/>
    </row>
    <row r="4" spans="3:29" ht="26">
      <c r="C4" s="6" t="s">
        <v>60</v>
      </c>
      <c r="D4" s="21">
        <v>317000</v>
      </c>
      <c r="F4" s="36" t="s">
        <v>52</v>
      </c>
      <c r="G4" s="36"/>
      <c r="H4" s="36"/>
      <c r="I4" s="36"/>
      <c r="J4" s="36"/>
      <c r="K4" s="36"/>
      <c r="L4" s="36"/>
      <c r="M4" s="36"/>
      <c r="N4" s="36"/>
    </row>
    <row r="5" spans="3:29" ht="21">
      <c r="C5" s="12" t="s">
        <v>24</v>
      </c>
      <c r="D5" s="20">
        <f>AC35</f>
        <v>9332</v>
      </c>
      <c r="F5" s="35" t="s">
        <v>50</v>
      </c>
      <c r="G5" s="35"/>
      <c r="H5" s="35"/>
      <c r="I5" s="35"/>
      <c r="J5" s="35"/>
      <c r="K5" s="35"/>
      <c r="L5" s="35"/>
      <c r="M5" s="35"/>
      <c r="N5" s="35"/>
    </row>
    <row r="6" spans="3:29" ht="17">
      <c r="C6" s="4" t="s">
        <v>23</v>
      </c>
      <c r="D6" s="13">
        <f>+D4/D5</f>
        <v>33.969138448349767</v>
      </c>
    </row>
    <row r="7" spans="3:29">
      <c r="D7" s="23"/>
    </row>
    <row r="8" spans="3:29">
      <c r="D8" s="14">
        <v>1</v>
      </c>
      <c r="E8" s="14">
        <f t="shared" ref="E8:AB8" si="0">+D8+1</f>
        <v>2</v>
      </c>
      <c r="F8" s="14">
        <f t="shared" si="0"/>
        <v>3</v>
      </c>
      <c r="G8" s="14">
        <f t="shared" si="0"/>
        <v>4</v>
      </c>
      <c r="H8" s="14">
        <f t="shared" si="0"/>
        <v>5</v>
      </c>
      <c r="I8" s="14">
        <f t="shared" si="0"/>
        <v>6</v>
      </c>
      <c r="J8" s="14">
        <f t="shared" si="0"/>
        <v>7</v>
      </c>
      <c r="K8" s="14">
        <f t="shared" si="0"/>
        <v>8</v>
      </c>
      <c r="L8" s="14">
        <f t="shared" si="0"/>
        <v>9</v>
      </c>
      <c r="M8" s="14">
        <f t="shared" si="0"/>
        <v>10</v>
      </c>
      <c r="N8" s="14">
        <f t="shared" si="0"/>
        <v>11</v>
      </c>
      <c r="O8" s="14">
        <f t="shared" si="0"/>
        <v>12</v>
      </c>
      <c r="P8" s="14">
        <f t="shared" si="0"/>
        <v>13</v>
      </c>
      <c r="Q8" s="14">
        <f t="shared" si="0"/>
        <v>14</v>
      </c>
      <c r="R8" s="14">
        <f t="shared" si="0"/>
        <v>15</v>
      </c>
      <c r="S8" s="14">
        <f t="shared" si="0"/>
        <v>16</v>
      </c>
      <c r="T8" s="14">
        <f t="shared" si="0"/>
        <v>17</v>
      </c>
      <c r="U8" s="14">
        <f t="shared" si="0"/>
        <v>18</v>
      </c>
      <c r="V8" s="14">
        <f t="shared" si="0"/>
        <v>19</v>
      </c>
      <c r="W8" s="14">
        <f t="shared" si="0"/>
        <v>20</v>
      </c>
      <c r="X8" s="14">
        <f t="shared" si="0"/>
        <v>21</v>
      </c>
      <c r="Y8" s="14">
        <f t="shared" si="0"/>
        <v>22</v>
      </c>
      <c r="Z8" s="14">
        <f t="shared" si="0"/>
        <v>23</v>
      </c>
      <c r="AA8" s="14">
        <f t="shared" si="0"/>
        <v>24</v>
      </c>
      <c r="AB8" s="14">
        <f t="shared" si="0"/>
        <v>25</v>
      </c>
      <c r="AC8" s="14" t="s">
        <v>25</v>
      </c>
    </row>
    <row r="9" spans="3:29" ht="17">
      <c r="C9" s="6" t="s">
        <v>45</v>
      </c>
      <c r="D9" s="11" t="s">
        <v>29</v>
      </c>
      <c r="E9" s="11" t="s">
        <v>30</v>
      </c>
      <c r="F9" s="11" t="s">
        <v>31</v>
      </c>
      <c r="G9" s="11" t="s">
        <v>32</v>
      </c>
      <c r="H9" s="11" t="s">
        <v>33</v>
      </c>
      <c r="I9" s="11" t="s">
        <v>34</v>
      </c>
      <c r="J9" s="11" t="s">
        <v>35</v>
      </c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</row>
    <row r="10" spans="3:29" ht="17">
      <c r="C10" s="6" t="s">
        <v>21</v>
      </c>
      <c r="D10" s="11" t="s">
        <v>39</v>
      </c>
      <c r="E10" s="11" t="s">
        <v>36</v>
      </c>
      <c r="F10" s="11" t="s">
        <v>36</v>
      </c>
      <c r="G10" s="11" t="s">
        <v>37</v>
      </c>
      <c r="H10" s="11" t="s">
        <v>37</v>
      </c>
      <c r="I10" s="11" t="s">
        <v>37</v>
      </c>
      <c r="J10" s="11" t="s">
        <v>37</v>
      </c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</row>
    <row r="11" spans="3:29" ht="17">
      <c r="C11" s="6" t="s">
        <v>20</v>
      </c>
      <c r="D11" s="11" t="s">
        <v>22</v>
      </c>
      <c r="E11" s="11" t="s">
        <v>22</v>
      </c>
      <c r="F11" s="11" t="s">
        <v>22</v>
      </c>
      <c r="G11" s="11" t="s">
        <v>22</v>
      </c>
      <c r="H11" s="11" t="s">
        <v>22</v>
      </c>
      <c r="I11" s="11" t="s">
        <v>22</v>
      </c>
      <c r="J11" s="11" t="s">
        <v>22</v>
      </c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</row>
    <row r="12" spans="3:29" ht="17">
      <c r="C12" s="4" t="s">
        <v>19</v>
      </c>
      <c r="D12" s="22">
        <v>50</v>
      </c>
      <c r="E12" s="22">
        <v>45</v>
      </c>
      <c r="F12" s="22">
        <v>45</v>
      </c>
      <c r="G12" s="22">
        <v>30</v>
      </c>
      <c r="H12" s="22">
        <v>28</v>
      </c>
      <c r="I12" s="22">
        <v>25</v>
      </c>
      <c r="J12" s="22">
        <v>22</v>
      </c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</row>
    <row r="13" spans="3:29" ht="17">
      <c r="C13" s="39" t="s">
        <v>26</v>
      </c>
      <c r="D13" s="16">
        <v>0.115</v>
      </c>
      <c r="E13" s="16">
        <v>0.115</v>
      </c>
      <c r="F13" s="16">
        <v>0.115</v>
      </c>
      <c r="G13" s="16">
        <v>0.115</v>
      </c>
      <c r="H13" s="16">
        <v>0.115</v>
      </c>
      <c r="I13" s="16">
        <v>0.115</v>
      </c>
      <c r="J13" s="16">
        <v>0.115</v>
      </c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</row>
    <row r="14" spans="3:29" ht="17" hidden="1">
      <c r="C14" s="6" t="s">
        <v>27</v>
      </c>
      <c r="D14" s="16">
        <v>0</v>
      </c>
      <c r="E14" s="16">
        <v>0</v>
      </c>
      <c r="F14" s="16">
        <v>0</v>
      </c>
      <c r="G14" s="16">
        <v>0</v>
      </c>
      <c r="H14" s="16">
        <v>0</v>
      </c>
      <c r="I14" s="16">
        <v>0</v>
      </c>
      <c r="J14" s="16">
        <v>0</v>
      </c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</row>
    <row r="15" spans="3:29" ht="17">
      <c r="C15" s="6" t="s">
        <v>28</v>
      </c>
      <c r="D15" s="16">
        <v>1.2699999999999999E-2</v>
      </c>
      <c r="E15" s="16">
        <v>1.2699999999999999E-2</v>
      </c>
      <c r="F15" s="16">
        <v>1.2699999999999999E-2</v>
      </c>
      <c r="G15" s="16">
        <v>1.2699999999999999E-2</v>
      </c>
      <c r="H15" s="16">
        <v>1.2699999999999999E-2</v>
      </c>
      <c r="I15" s="16">
        <v>1.2699999999999999E-2</v>
      </c>
      <c r="J15" s="16">
        <v>1.2699999999999999E-2</v>
      </c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</row>
    <row r="16" spans="3:29" ht="17">
      <c r="C16" s="6" t="s">
        <v>41</v>
      </c>
      <c r="D16" s="11">
        <v>8</v>
      </c>
      <c r="E16" s="11">
        <v>8</v>
      </c>
      <c r="F16" s="11">
        <v>8</v>
      </c>
      <c r="G16" s="11">
        <v>8</v>
      </c>
      <c r="H16" s="11">
        <v>8</v>
      </c>
      <c r="I16" s="11">
        <v>8</v>
      </c>
      <c r="J16" s="11">
        <v>8</v>
      </c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</row>
    <row r="17" spans="2:30" ht="17">
      <c r="C17" s="6" t="s">
        <v>42</v>
      </c>
      <c r="D17" s="11">
        <v>2</v>
      </c>
      <c r="E17" s="11">
        <v>1</v>
      </c>
      <c r="F17" s="11">
        <v>1</v>
      </c>
      <c r="G17" s="11">
        <v>2</v>
      </c>
      <c r="H17" s="11">
        <v>2</v>
      </c>
      <c r="I17" s="11">
        <v>2</v>
      </c>
      <c r="J17" s="11">
        <v>2</v>
      </c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</row>
    <row r="18" spans="2:30" ht="17">
      <c r="C18" s="6" t="s">
        <v>18</v>
      </c>
      <c r="D18" s="11">
        <v>5</v>
      </c>
      <c r="E18" s="11">
        <v>5</v>
      </c>
      <c r="F18" s="11">
        <v>5</v>
      </c>
      <c r="G18" s="11">
        <v>5</v>
      </c>
      <c r="H18" s="11">
        <v>5</v>
      </c>
      <c r="I18" s="11">
        <v>5</v>
      </c>
      <c r="J18" s="11">
        <v>5</v>
      </c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</row>
    <row r="19" spans="2:30" ht="17">
      <c r="B19" s="28" t="s">
        <v>44</v>
      </c>
      <c r="C19" s="12" t="s">
        <v>17</v>
      </c>
      <c r="D19" s="11">
        <v>20</v>
      </c>
      <c r="E19" s="11">
        <v>20</v>
      </c>
      <c r="F19" s="11">
        <v>20</v>
      </c>
      <c r="G19" s="11">
        <v>20</v>
      </c>
      <c r="H19" s="11">
        <v>20</v>
      </c>
      <c r="I19" s="11">
        <v>20</v>
      </c>
      <c r="J19" s="11">
        <v>20</v>
      </c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2:30" ht="17">
      <c r="B20" s="29"/>
      <c r="C20" s="12" t="s">
        <v>16</v>
      </c>
      <c r="D20" s="11">
        <v>12</v>
      </c>
      <c r="E20" s="11">
        <v>12</v>
      </c>
      <c r="F20" s="11">
        <v>12</v>
      </c>
      <c r="G20" s="11">
        <v>12</v>
      </c>
      <c r="H20" s="11">
        <v>12</v>
      </c>
      <c r="I20" s="11">
        <v>12</v>
      </c>
      <c r="J20" s="11">
        <v>12</v>
      </c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</row>
    <row r="21" spans="2:30" ht="17">
      <c r="B21" s="29"/>
      <c r="C21" s="12" t="s">
        <v>15</v>
      </c>
      <c r="D21" s="11">
        <v>5</v>
      </c>
      <c r="E21" s="11">
        <v>5</v>
      </c>
      <c r="F21" s="11">
        <v>5</v>
      </c>
      <c r="G21" s="11">
        <v>5</v>
      </c>
      <c r="H21" s="11">
        <v>5</v>
      </c>
      <c r="I21" s="11">
        <v>5</v>
      </c>
      <c r="J21" s="11">
        <v>5</v>
      </c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</row>
    <row r="22" spans="2:30" ht="17">
      <c r="B22" s="29"/>
      <c r="C22" s="12" t="s">
        <v>14</v>
      </c>
      <c r="D22" s="11"/>
      <c r="E22" s="11"/>
      <c r="F22" s="11"/>
      <c r="G22" s="11">
        <v>20</v>
      </c>
      <c r="H22" s="11">
        <v>20</v>
      </c>
      <c r="I22" s="11">
        <v>20</v>
      </c>
      <c r="J22" s="11">
        <v>20</v>
      </c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</row>
    <row r="23" spans="2:30" ht="17">
      <c r="C23" s="6" t="s">
        <v>4</v>
      </c>
      <c r="D23" s="5">
        <f>+D32*D12</f>
        <v>104000</v>
      </c>
      <c r="E23" s="5">
        <f>+E32*E12</f>
        <v>93600</v>
      </c>
      <c r="F23" s="5">
        <f>+F32*F12</f>
        <v>93600</v>
      </c>
      <c r="G23" s="5">
        <f>+G32*G12</f>
        <v>62400</v>
      </c>
      <c r="H23" s="5">
        <f>+H32*H12</f>
        <v>58240</v>
      </c>
      <c r="I23" s="5">
        <f>+I32*I12</f>
        <v>52000</v>
      </c>
      <c r="J23" s="5">
        <f>+J32*J12</f>
        <v>45760</v>
      </c>
      <c r="K23" s="5">
        <f>+K32*K12</f>
        <v>0</v>
      </c>
      <c r="L23" s="5">
        <f>+L32*L12</f>
        <v>0</v>
      </c>
      <c r="M23" s="5">
        <f>+M32*M12</f>
        <v>0</v>
      </c>
      <c r="N23" s="5">
        <f>+N32*N12</f>
        <v>0</v>
      </c>
      <c r="O23" s="5">
        <f>+O32*O12</f>
        <v>0</v>
      </c>
      <c r="P23" s="5">
        <f>+P32*P12</f>
        <v>0</v>
      </c>
      <c r="Q23" s="5">
        <f>+Q32*Q12</f>
        <v>0</v>
      </c>
      <c r="R23" s="5">
        <f>+R32*R12</f>
        <v>0</v>
      </c>
      <c r="S23" s="5">
        <f>+S32*S12</f>
        <v>0</v>
      </c>
      <c r="T23" s="5">
        <f>+T32*T12</f>
        <v>0</v>
      </c>
      <c r="U23" s="5">
        <f>+U32*U12</f>
        <v>0</v>
      </c>
      <c r="V23" s="5">
        <f>+V32*V12</f>
        <v>0</v>
      </c>
      <c r="W23" s="5">
        <f>+W32*W12</f>
        <v>0</v>
      </c>
      <c r="X23" s="5">
        <f>+X32*X12</f>
        <v>0</v>
      </c>
      <c r="Y23" s="5">
        <f>+Y32*Y12</f>
        <v>0</v>
      </c>
      <c r="Z23" s="5">
        <f>+Z32*Z12</f>
        <v>0</v>
      </c>
      <c r="AA23" s="5">
        <f>+AA32*AA12</f>
        <v>0</v>
      </c>
      <c r="AB23" s="5">
        <f>+AB32*AB12</f>
        <v>0</v>
      </c>
    </row>
    <row r="24" spans="2:30" ht="17">
      <c r="C24" s="6" t="s">
        <v>3</v>
      </c>
      <c r="D24" s="5">
        <f t="shared" ref="D24:AB24" si="1">+D23*D13</f>
        <v>11960</v>
      </c>
      <c r="E24" s="5">
        <f t="shared" si="1"/>
        <v>10764</v>
      </c>
      <c r="F24" s="5">
        <f t="shared" si="1"/>
        <v>10764</v>
      </c>
      <c r="G24" s="5">
        <f t="shared" si="1"/>
        <v>7176</v>
      </c>
      <c r="H24" s="5">
        <f t="shared" si="1"/>
        <v>6697.6</v>
      </c>
      <c r="I24" s="5">
        <f t="shared" si="1"/>
        <v>5980</v>
      </c>
      <c r="J24" s="5">
        <f t="shared" si="1"/>
        <v>5262.4000000000005</v>
      </c>
      <c r="K24" s="5">
        <f t="shared" si="1"/>
        <v>0</v>
      </c>
      <c r="L24" s="5">
        <f t="shared" si="1"/>
        <v>0</v>
      </c>
      <c r="M24" s="5">
        <f t="shared" si="1"/>
        <v>0</v>
      </c>
      <c r="N24" s="5">
        <f t="shared" si="1"/>
        <v>0</v>
      </c>
      <c r="O24" s="5">
        <f t="shared" si="1"/>
        <v>0</v>
      </c>
      <c r="P24" s="5">
        <f t="shared" si="1"/>
        <v>0</v>
      </c>
      <c r="Q24" s="5">
        <f t="shared" si="1"/>
        <v>0</v>
      </c>
      <c r="R24" s="5">
        <f t="shared" si="1"/>
        <v>0</v>
      </c>
      <c r="S24" s="5">
        <f t="shared" si="1"/>
        <v>0</v>
      </c>
      <c r="T24" s="5">
        <f t="shared" si="1"/>
        <v>0</v>
      </c>
      <c r="U24" s="5">
        <f t="shared" si="1"/>
        <v>0</v>
      </c>
      <c r="V24" s="5">
        <f t="shared" si="1"/>
        <v>0</v>
      </c>
      <c r="W24" s="5">
        <f t="shared" si="1"/>
        <v>0</v>
      </c>
      <c r="X24" s="5">
        <f t="shared" si="1"/>
        <v>0</v>
      </c>
      <c r="Y24" s="5">
        <f t="shared" si="1"/>
        <v>0</v>
      </c>
      <c r="Z24" s="5">
        <f t="shared" si="1"/>
        <v>0</v>
      </c>
      <c r="AA24" s="5">
        <f t="shared" si="1"/>
        <v>0</v>
      </c>
      <c r="AB24" s="5">
        <f t="shared" si="1"/>
        <v>0</v>
      </c>
    </row>
    <row r="25" spans="2:30" ht="17" hidden="1">
      <c r="C25" s="6" t="s">
        <v>2</v>
      </c>
      <c r="D25" s="5">
        <f t="shared" ref="D25:AB25" si="2">+D23*D14</f>
        <v>0</v>
      </c>
      <c r="E25" s="5">
        <f t="shared" si="2"/>
        <v>0</v>
      </c>
      <c r="F25" s="5">
        <f t="shared" si="2"/>
        <v>0</v>
      </c>
      <c r="G25" s="5">
        <f t="shared" si="2"/>
        <v>0</v>
      </c>
      <c r="H25" s="5">
        <f t="shared" si="2"/>
        <v>0</v>
      </c>
      <c r="I25" s="5">
        <f t="shared" si="2"/>
        <v>0</v>
      </c>
      <c r="J25" s="5">
        <f t="shared" si="2"/>
        <v>0</v>
      </c>
      <c r="K25" s="5">
        <f t="shared" si="2"/>
        <v>0</v>
      </c>
      <c r="L25" s="5">
        <f t="shared" si="2"/>
        <v>0</v>
      </c>
      <c r="M25" s="5">
        <f t="shared" si="2"/>
        <v>0</v>
      </c>
      <c r="N25" s="5">
        <f t="shared" si="2"/>
        <v>0</v>
      </c>
      <c r="O25" s="5">
        <f t="shared" si="2"/>
        <v>0</v>
      </c>
      <c r="P25" s="5">
        <f t="shared" si="2"/>
        <v>0</v>
      </c>
      <c r="Q25" s="5">
        <f t="shared" si="2"/>
        <v>0</v>
      </c>
      <c r="R25" s="5">
        <f t="shared" si="2"/>
        <v>0</v>
      </c>
      <c r="S25" s="5">
        <f t="shared" si="2"/>
        <v>0</v>
      </c>
      <c r="T25" s="5">
        <f t="shared" si="2"/>
        <v>0</v>
      </c>
      <c r="U25" s="5">
        <f t="shared" si="2"/>
        <v>0</v>
      </c>
      <c r="V25" s="5">
        <f t="shared" si="2"/>
        <v>0</v>
      </c>
      <c r="W25" s="5">
        <f t="shared" si="2"/>
        <v>0</v>
      </c>
      <c r="X25" s="5">
        <f t="shared" si="2"/>
        <v>0</v>
      </c>
      <c r="Y25" s="5">
        <f t="shared" si="2"/>
        <v>0</v>
      </c>
      <c r="Z25" s="5">
        <f t="shared" si="2"/>
        <v>0</v>
      </c>
      <c r="AA25" s="5">
        <f t="shared" si="2"/>
        <v>0</v>
      </c>
      <c r="AB25" s="5">
        <f t="shared" si="2"/>
        <v>0</v>
      </c>
    </row>
    <row r="26" spans="2:30" ht="17">
      <c r="C26" s="6" t="s">
        <v>1</v>
      </c>
      <c r="D26" s="5">
        <f t="shared" ref="D26:AB26" si="3">+D23*D15</f>
        <v>1320.8</v>
      </c>
      <c r="E26" s="5">
        <f t="shared" si="3"/>
        <v>1188.72</v>
      </c>
      <c r="F26" s="5">
        <f t="shared" si="3"/>
        <v>1188.72</v>
      </c>
      <c r="G26" s="5">
        <f t="shared" si="3"/>
        <v>792.48</v>
      </c>
      <c r="H26" s="5">
        <f t="shared" si="3"/>
        <v>739.64800000000002</v>
      </c>
      <c r="I26" s="5">
        <f t="shared" si="3"/>
        <v>660.4</v>
      </c>
      <c r="J26" s="5">
        <f t="shared" si="3"/>
        <v>581.15199999999993</v>
      </c>
      <c r="K26" s="5">
        <f t="shared" si="3"/>
        <v>0</v>
      </c>
      <c r="L26" s="5">
        <f t="shared" si="3"/>
        <v>0</v>
      </c>
      <c r="M26" s="5">
        <f t="shared" si="3"/>
        <v>0</v>
      </c>
      <c r="N26" s="5">
        <f t="shared" si="3"/>
        <v>0</v>
      </c>
      <c r="O26" s="5">
        <f t="shared" si="3"/>
        <v>0</v>
      </c>
      <c r="P26" s="5">
        <f t="shared" si="3"/>
        <v>0</v>
      </c>
      <c r="Q26" s="5">
        <f t="shared" si="3"/>
        <v>0</v>
      </c>
      <c r="R26" s="5">
        <f t="shared" si="3"/>
        <v>0</v>
      </c>
      <c r="S26" s="5">
        <f t="shared" si="3"/>
        <v>0</v>
      </c>
      <c r="T26" s="5">
        <f t="shared" si="3"/>
        <v>0</v>
      </c>
      <c r="U26" s="5">
        <f t="shared" si="3"/>
        <v>0</v>
      </c>
      <c r="V26" s="5">
        <f t="shared" si="3"/>
        <v>0</v>
      </c>
      <c r="W26" s="5">
        <f t="shared" si="3"/>
        <v>0</v>
      </c>
      <c r="X26" s="5">
        <f t="shared" si="3"/>
        <v>0</v>
      </c>
      <c r="Y26" s="5">
        <f t="shared" si="3"/>
        <v>0</v>
      </c>
      <c r="Z26" s="5">
        <f t="shared" si="3"/>
        <v>0</v>
      </c>
      <c r="AA26" s="5">
        <f t="shared" si="3"/>
        <v>0</v>
      </c>
      <c r="AB26" s="5">
        <f t="shared" si="3"/>
        <v>0</v>
      </c>
    </row>
    <row r="27" spans="2:30" ht="17">
      <c r="C27" s="6" t="s">
        <v>0</v>
      </c>
      <c r="D27" s="5">
        <f t="shared" ref="D27:AB27" si="4">SUM(D23:D26)</f>
        <v>117280.8</v>
      </c>
      <c r="E27" s="5">
        <f t="shared" si="4"/>
        <v>105552.72</v>
      </c>
      <c r="F27" s="5">
        <f t="shared" si="4"/>
        <v>105552.72</v>
      </c>
      <c r="G27" s="5">
        <f t="shared" si="4"/>
        <v>70368.479999999996</v>
      </c>
      <c r="H27" s="5">
        <f t="shared" si="4"/>
        <v>65677.247999999992</v>
      </c>
      <c r="I27" s="5">
        <f t="shared" si="4"/>
        <v>58640.4</v>
      </c>
      <c r="J27" s="5">
        <f t="shared" si="4"/>
        <v>51603.552000000003</v>
      </c>
      <c r="K27" s="5">
        <f t="shared" si="4"/>
        <v>0</v>
      </c>
      <c r="L27" s="5">
        <f t="shared" si="4"/>
        <v>0</v>
      </c>
      <c r="M27" s="5">
        <f t="shared" si="4"/>
        <v>0</v>
      </c>
      <c r="N27" s="5">
        <f t="shared" si="4"/>
        <v>0</v>
      </c>
      <c r="O27" s="5">
        <f t="shared" si="4"/>
        <v>0</v>
      </c>
      <c r="P27" s="5">
        <f t="shared" si="4"/>
        <v>0</v>
      </c>
      <c r="Q27" s="5">
        <f t="shared" si="4"/>
        <v>0</v>
      </c>
      <c r="R27" s="5">
        <f t="shared" si="4"/>
        <v>0</v>
      </c>
      <c r="S27" s="5">
        <f t="shared" si="4"/>
        <v>0</v>
      </c>
      <c r="T27" s="5">
        <f t="shared" si="4"/>
        <v>0</v>
      </c>
      <c r="U27" s="5">
        <f t="shared" si="4"/>
        <v>0</v>
      </c>
      <c r="V27" s="5">
        <f t="shared" si="4"/>
        <v>0</v>
      </c>
      <c r="W27" s="5">
        <f t="shared" si="4"/>
        <v>0</v>
      </c>
      <c r="X27" s="5">
        <f t="shared" si="4"/>
        <v>0</v>
      </c>
      <c r="Y27" s="5">
        <f t="shared" si="4"/>
        <v>0</v>
      </c>
      <c r="Z27" s="5">
        <f t="shared" si="4"/>
        <v>0</v>
      </c>
      <c r="AA27" s="5">
        <f t="shared" si="4"/>
        <v>0</v>
      </c>
      <c r="AB27" s="5">
        <f t="shared" si="4"/>
        <v>0</v>
      </c>
    </row>
    <row r="28" spans="2:30" ht="17">
      <c r="C28" s="4" t="s">
        <v>47</v>
      </c>
      <c r="D28" s="17">
        <f>+D12*(1+(D13+D15))+(D12*(1+D13))*D14</f>
        <v>56.384999999999998</v>
      </c>
      <c r="E28" s="17">
        <f>+E12*(1+(E13+E15))+(E12*(1+E13))*E14</f>
        <v>50.746499999999997</v>
      </c>
      <c r="F28" s="17">
        <f>+F12*(1+(F13+F15))+(F12*(1+F13))*F14</f>
        <v>50.746499999999997</v>
      </c>
      <c r="G28" s="17">
        <f>+G12*(1+(G13+G15))+(G12*(1+G13))*G14</f>
        <v>33.830999999999996</v>
      </c>
      <c r="H28" s="17">
        <f>+H12*(1+(H13+H15))+(H12*(1+H13))*H14</f>
        <v>31.575599999999998</v>
      </c>
      <c r="I28" s="17">
        <f>+I12*(1+(I13+I15))+(I12*(1+I13))*I14</f>
        <v>28.192499999999999</v>
      </c>
      <c r="J28" s="17">
        <f>+J12*(1+(J13+J15))+(J12*(1+J13))*J14</f>
        <v>24.809399999999997</v>
      </c>
      <c r="K28" s="17">
        <f>+K12*(1+(K13+K15))+(K12*(1+K13))*K14</f>
        <v>0</v>
      </c>
      <c r="L28" s="17">
        <f>+L12*(1+(L13+L15))+(L12*(1+L13))*L14</f>
        <v>0</v>
      </c>
      <c r="M28" s="17">
        <f>+M12*(1+(M13+M15))+(M12*(1+M13))*M14</f>
        <v>0</v>
      </c>
      <c r="N28" s="17">
        <f>+N12*(1+(N13+N15))+(N12*(1+N13))*N14</f>
        <v>0</v>
      </c>
      <c r="O28" s="17">
        <f>+O12*(1+(O13+O15))+(O12*(1+O13))*O14</f>
        <v>0</v>
      </c>
      <c r="P28" s="17">
        <f>+P12*(1+(P13+P15))+(P12*(1+P13))*P14</f>
        <v>0</v>
      </c>
      <c r="Q28" s="17">
        <f>+Q12*(1+(Q13+Q15))+(Q12*(1+Q13))*Q14</f>
        <v>0</v>
      </c>
      <c r="R28" s="17">
        <f>+R12*(1+(R13+R15))+(R12*(1+R13))*R14</f>
        <v>0</v>
      </c>
      <c r="S28" s="17">
        <f>+S12*(1+(S13+S15))+(S12*(1+S13))*S14</f>
        <v>0</v>
      </c>
      <c r="T28" s="17">
        <f>+T12*(1+(T13+T15))+(T12*(1+T13))*T14</f>
        <v>0</v>
      </c>
      <c r="U28" s="17">
        <f>+U12*(1+(U13+U15))+(U12*(1+U13))*U14</f>
        <v>0</v>
      </c>
      <c r="V28" s="17">
        <f>+V12*(1+(V13+V15))+(V12*(1+V13))*V14</f>
        <v>0</v>
      </c>
      <c r="W28" s="17">
        <f>+W12*(1+(W13+W15))+(W12*(1+W13))*W14</f>
        <v>0</v>
      </c>
      <c r="X28" s="17">
        <f>+X12*(1+(X13+X15))+(X12*(1+X13))*X14</f>
        <v>0</v>
      </c>
      <c r="Y28" s="17">
        <f>+Y12*(1+(Y13+Y15))+(Y12*(1+Y13))*Y14</f>
        <v>0</v>
      </c>
      <c r="Z28" s="17">
        <f>+Z12*(1+(Z13+Z15))+(Z12*(1+Z13))*Z14</f>
        <v>0</v>
      </c>
      <c r="AA28" s="17">
        <f>+AA12*(1+(AA13+AA15))+(AA12*(1+AA13))*AA14</f>
        <v>0</v>
      </c>
      <c r="AB28" s="17">
        <f>+AB12*(1+(AB13+AB15))+(AB12*(1+AB13))*AB14</f>
        <v>0</v>
      </c>
    </row>
    <row r="29" spans="2:30" ht="17" hidden="1">
      <c r="C29" s="6" t="s">
        <v>13</v>
      </c>
      <c r="D29" s="2">
        <f>+$D$3*D18-D19-D20-D21-D22</f>
        <v>223</v>
      </c>
      <c r="E29" s="2">
        <f>+$D$3*E18-E19-E20-E21-E22</f>
        <v>223</v>
      </c>
      <c r="F29" s="2">
        <f>+$D$3*F18-F19-F20-F21-F22</f>
        <v>223</v>
      </c>
      <c r="G29" s="2">
        <f>+$D$3*G18-G19-G20-G21-G22</f>
        <v>203</v>
      </c>
      <c r="H29" s="2">
        <f>+$D$3*H18-H19-H20-H21-H22</f>
        <v>203</v>
      </c>
      <c r="I29" s="2">
        <f>+$D$3*I18-I19-I20-I21-I22</f>
        <v>203</v>
      </c>
      <c r="J29" s="2">
        <f>+$D$3*J18-J19-J20-J21-J22</f>
        <v>203</v>
      </c>
      <c r="K29" s="2">
        <f>+$D$3*K18-K19-K20-K21-K22</f>
        <v>0</v>
      </c>
      <c r="L29" s="2">
        <f>+$D$3*L18-L19-L20-L21-L22</f>
        <v>0</v>
      </c>
      <c r="M29" s="2">
        <f>+$D$3*M18-M19-M20-M21-M22</f>
        <v>0</v>
      </c>
      <c r="N29" s="2">
        <f>+$D$3*N18-N19-N20-N21-N22</f>
        <v>0</v>
      </c>
      <c r="O29" s="2">
        <f>+$D$3*O18-O19-O20-O21-O22</f>
        <v>0</v>
      </c>
      <c r="P29" s="2">
        <f>+$D$3*P18-P19-P20-P21-P22</f>
        <v>0</v>
      </c>
      <c r="Q29" s="2">
        <f>+$D$3*Q18-Q19-Q20-Q21-Q22</f>
        <v>0</v>
      </c>
      <c r="R29" s="2">
        <f>+$D$3*R18-R19-R20-R21-R22</f>
        <v>0</v>
      </c>
      <c r="S29" s="2">
        <f>+$D$3*S18-S19-S20-S21-S22</f>
        <v>0</v>
      </c>
      <c r="T29" s="2">
        <f>+$D$3*T18-T19-T20-T21-T22</f>
        <v>0</v>
      </c>
      <c r="U29" s="2">
        <f>+$D$3*U18-U19-U20-U21-U22</f>
        <v>0</v>
      </c>
      <c r="V29" s="2">
        <f>+$D$3*V18-V19-V20-V21-V22</f>
        <v>0</v>
      </c>
      <c r="W29" s="2">
        <f>+$D$3*W18-W19-W20-W21-W22</f>
        <v>0</v>
      </c>
      <c r="X29" s="2">
        <f>+$D$3*X18-X19-X20-X21-X22</f>
        <v>0</v>
      </c>
      <c r="Y29" s="2">
        <f>+$D$3*Y18-Y19-Y20-Y21-Y22</f>
        <v>0</v>
      </c>
      <c r="Z29" s="2">
        <f>+$D$3*Z18-Z19-Z20-Z21-Z22</f>
        <v>0</v>
      </c>
      <c r="AA29" s="2">
        <f>+$D$3*AA18-AA19-AA20-AA21-AA22</f>
        <v>0</v>
      </c>
      <c r="AB29" s="2">
        <f>+$D$3*AB18-AB19-AB20-AB21-AB22</f>
        <v>0</v>
      </c>
      <c r="AC29" s="10">
        <f>SUM(D29:AB29)</f>
        <v>1481</v>
      </c>
    </row>
    <row r="30" spans="2:30" ht="17" hidden="1">
      <c r="C30" s="6" t="s">
        <v>12</v>
      </c>
      <c r="D30" s="2">
        <f>+$D$3*D18</f>
        <v>260</v>
      </c>
      <c r="E30" s="2">
        <f>+$D$3*E18</f>
        <v>260</v>
      </c>
      <c r="F30" s="2">
        <f>+$D$3*F18</f>
        <v>260</v>
      </c>
      <c r="G30" s="2">
        <f>+$D$3*G18</f>
        <v>260</v>
      </c>
      <c r="H30" s="2">
        <f>+$D$3*H18</f>
        <v>260</v>
      </c>
      <c r="I30" s="2">
        <f>+$D$3*I18</f>
        <v>260</v>
      </c>
      <c r="J30" s="2">
        <f>+$D$3*J18</f>
        <v>260</v>
      </c>
      <c r="K30" s="2">
        <f>+$D$3*K18</f>
        <v>0</v>
      </c>
      <c r="L30" s="2">
        <f>+$D$3*L18</f>
        <v>0</v>
      </c>
      <c r="M30" s="2">
        <f>+$D$3*M18</f>
        <v>0</v>
      </c>
      <c r="N30" s="2">
        <f>+$D$3*N18</f>
        <v>0</v>
      </c>
      <c r="O30" s="2">
        <f>+$D$3*O18</f>
        <v>0</v>
      </c>
      <c r="P30" s="2">
        <f>+$D$3*P18</f>
        <v>0</v>
      </c>
      <c r="Q30" s="2">
        <f>+$D$3*Q18</f>
        <v>0</v>
      </c>
      <c r="R30" s="2">
        <f>+$D$3*R18</f>
        <v>0</v>
      </c>
      <c r="S30" s="2">
        <f>+$D$3*S18</f>
        <v>0</v>
      </c>
      <c r="T30" s="2">
        <f>+$D$3*T18</f>
        <v>0</v>
      </c>
      <c r="U30" s="2">
        <f>+$D$3*U18</f>
        <v>0</v>
      </c>
      <c r="V30" s="2">
        <f>+$D$3*V18</f>
        <v>0</v>
      </c>
      <c r="W30" s="2">
        <f>+$D$3*W18</f>
        <v>0</v>
      </c>
      <c r="X30" s="2">
        <f>+$D$3*X18</f>
        <v>0</v>
      </c>
      <c r="Y30" s="2">
        <f>+$D$3*Y18</f>
        <v>0</v>
      </c>
      <c r="Z30" s="2">
        <f>+$D$3*Z18</f>
        <v>0</v>
      </c>
      <c r="AA30" s="2">
        <f>+$D$3*AA18</f>
        <v>0</v>
      </c>
      <c r="AB30" s="2">
        <f>+$D$3*AB18</f>
        <v>0</v>
      </c>
      <c r="AC30" s="10">
        <f>SUM(D30:AB30)</f>
        <v>1820</v>
      </c>
    </row>
    <row r="31" spans="2:30" ht="17" hidden="1">
      <c r="C31" s="27" t="s">
        <v>11</v>
      </c>
      <c r="D31" s="9">
        <f t="shared" ref="D31:AC31" si="5">+D29/D30</f>
        <v>0.85769230769230764</v>
      </c>
      <c r="E31" s="9">
        <f t="shared" si="5"/>
        <v>0.85769230769230764</v>
      </c>
      <c r="F31" s="9">
        <f t="shared" si="5"/>
        <v>0.85769230769230764</v>
      </c>
      <c r="G31" s="9">
        <f t="shared" si="5"/>
        <v>0.78076923076923077</v>
      </c>
      <c r="H31" s="9">
        <f t="shared" si="5"/>
        <v>0.78076923076923077</v>
      </c>
      <c r="I31" s="9">
        <f t="shared" si="5"/>
        <v>0.78076923076923077</v>
      </c>
      <c r="J31" s="9">
        <f t="shared" si="5"/>
        <v>0.78076923076923077</v>
      </c>
      <c r="K31" s="9" t="e">
        <f t="shared" si="5"/>
        <v>#DIV/0!</v>
      </c>
      <c r="L31" s="9" t="e">
        <f t="shared" si="5"/>
        <v>#DIV/0!</v>
      </c>
      <c r="M31" s="9" t="e">
        <f t="shared" si="5"/>
        <v>#DIV/0!</v>
      </c>
      <c r="N31" s="9" t="e">
        <f t="shared" si="5"/>
        <v>#DIV/0!</v>
      </c>
      <c r="O31" s="9" t="e">
        <f t="shared" si="5"/>
        <v>#DIV/0!</v>
      </c>
      <c r="P31" s="9" t="e">
        <f t="shared" si="5"/>
        <v>#DIV/0!</v>
      </c>
      <c r="Q31" s="9" t="e">
        <f t="shared" si="5"/>
        <v>#DIV/0!</v>
      </c>
      <c r="R31" s="9" t="e">
        <f t="shared" si="5"/>
        <v>#DIV/0!</v>
      </c>
      <c r="S31" s="9" t="e">
        <f t="shared" si="5"/>
        <v>#DIV/0!</v>
      </c>
      <c r="T31" s="9" t="e">
        <f t="shared" si="5"/>
        <v>#DIV/0!</v>
      </c>
      <c r="U31" s="9" t="e">
        <f t="shared" si="5"/>
        <v>#DIV/0!</v>
      </c>
      <c r="V31" s="9" t="e">
        <f t="shared" si="5"/>
        <v>#DIV/0!</v>
      </c>
      <c r="W31" s="9" t="e">
        <f t="shared" si="5"/>
        <v>#DIV/0!</v>
      </c>
      <c r="X31" s="9" t="e">
        <f t="shared" si="5"/>
        <v>#DIV/0!</v>
      </c>
      <c r="Y31" s="9" t="e">
        <f t="shared" si="5"/>
        <v>#DIV/0!</v>
      </c>
      <c r="Z31" s="9" t="e">
        <f t="shared" si="5"/>
        <v>#DIV/0!</v>
      </c>
      <c r="AA31" s="9" t="e">
        <f t="shared" si="5"/>
        <v>#DIV/0!</v>
      </c>
      <c r="AB31" s="9" t="e">
        <f t="shared" si="5"/>
        <v>#DIV/0!</v>
      </c>
      <c r="AC31" s="24">
        <f t="shared" si="5"/>
        <v>0.81373626373626373</v>
      </c>
      <c r="AD31" s="7" t="s">
        <v>5</v>
      </c>
    </row>
    <row r="32" spans="2:30" ht="17" hidden="1">
      <c r="C32" s="6" t="s">
        <v>10</v>
      </c>
      <c r="D32" s="2">
        <f t="shared" ref="D32:AB32" si="6">+D30*D16</f>
        <v>2080</v>
      </c>
      <c r="E32" s="2">
        <f t="shared" si="6"/>
        <v>2080</v>
      </c>
      <c r="F32" s="2">
        <f t="shared" si="6"/>
        <v>2080</v>
      </c>
      <c r="G32" s="2">
        <f t="shared" si="6"/>
        <v>2080</v>
      </c>
      <c r="H32" s="2">
        <f t="shared" si="6"/>
        <v>2080</v>
      </c>
      <c r="I32" s="2">
        <f t="shared" si="6"/>
        <v>2080</v>
      </c>
      <c r="J32" s="2">
        <f t="shared" si="6"/>
        <v>2080</v>
      </c>
      <c r="K32" s="2">
        <f t="shared" si="6"/>
        <v>0</v>
      </c>
      <c r="L32" s="2">
        <f t="shared" si="6"/>
        <v>0</v>
      </c>
      <c r="M32" s="2">
        <f t="shared" si="6"/>
        <v>0</v>
      </c>
      <c r="N32" s="2">
        <f t="shared" si="6"/>
        <v>0</v>
      </c>
      <c r="O32" s="2">
        <f t="shared" si="6"/>
        <v>0</v>
      </c>
      <c r="P32" s="2">
        <f t="shared" si="6"/>
        <v>0</v>
      </c>
      <c r="Q32" s="2">
        <f t="shared" si="6"/>
        <v>0</v>
      </c>
      <c r="R32" s="2">
        <f t="shared" si="6"/>
        <v>0</v>
      </c>
      <c r="S32" s="2">
        <f t="shared" si="6"/>
        <v>0</v>
      </c>
      <c r="T32" s="2">
        <f t="shared" si="6"/>
        <v>0</v>
      </c>
      <c r="U32" s="2">
        <f t="shared" si="6"/>
        <v>0</v>
      </c>
      <c r="V32" s="2">
        <f t="shared" si="6"/>
        <v>0</v>
      </c>
      <c r="W32" s="2">
        <f t="shared" si="6"/>
        <v>0</v>
      </c>
      <c r="X32" s="2">
        <f t="shared" si="6"/>
        <v>0</v>
      </c>
      <c r="Y32" s="2">
        <f t="shared" si="6"/>
        <v>0</v>
      </c>
      <c r="Z32" s="2">
        <f t="shared" si="6"/>
        <v>0</v>
      </c>
      <c r="AA32" s="2">
        <f t="shared" si="6"/>
        <v>0</v>
      </c>
      <c r="AB32" s="2">
        <f t="shared" si="6"/>
        <v>0</v>
      </c>
      <c r="AC32" s="10">
        <f>SUM(D32:AB32)</f>
        <v>14560</v>
      </c>
    </row>
    <row r="33" spans="2:30" ht="17" hidden="1">
      <c r="C33" s="6" t="s">
        <v>9</v>
      </c>
      <c r="D33" s="2">
        <f t="shared" ref="D33:AB33" si="7">+D29*D16</f>
        <v>1784</v>
      </c>
      <c r="E33" s="2">
        <f t="shared" si="7"/>
        <v>1784</v>
      </c>
      <c r="F33" s="2">
        <f t="shared" si="7"/>
        <v>1784</v>
      </c>
      <c r="G33" s="2">
        <f t="shared" si="7"/>
        <v>1624</v>
      </c>
      <c r="H33" s="2">
        <f t="shared" si="7"/>
        <v>1624</v>
      </c>
      <c r="I33" s="2">
        <f t="shared" si="7"/>
        <v>1624</v>
      </c>
      <c r="J33" s="2">
        <f t="shared" si="7"/>
        <v>1624</v>
      </c>
      <c r="K33" s="2">
        <f t="shared" si="7"/>
        <v>0</v>
      </c>
      <c r="L33" s="2">
        <f t="shared" si="7"/>
        <v>0</v>
      </c>
      <c r="M33" s="2">
        <f t="shared" si="7"/>
        <v>0</v>
      </c>
      <c r="N33" s="2">
        <f t="shared" si="7"/>
        <v>0</v>
      </c>
      <c r="O33" s="2">
        <f t="shared" si="7"/>
        <v>0</v>
      </c>
      <c r="P33" s="2">
        <f t="shared" si="7"/>
        <v>0</v>
      </c>
      <c r="Q33" s="2">
        <f t="shared" si="7"/>
        <v>0</v>
      </c>
      <c r="R33" s="2">
        <f t="shared" si="7"/>
        <v>0</v>
      </c>
      <c r="S33" s="2">
        <f t="shared" si="7"/>
        <v>0</v>
      </c>
      <c r="T33" s="2">
        <f t="shared" si="7"/>
        <v>0</v>
      </c>
      <c r="U33" s="2">
        <f t="shared" si="7"/>
        <v>0</v>
      </c>
      <c r="V33" s="2">
        <f t="shared" si="7"/>
        <v>0</v>
      </c>
      <c r="W33" s="2">
        <f t="shared" si="7"/>
        <v>0</v>
      </c>
      <c r="X33" s="2">
        <f t="shared" si="7"/>
        <v>0</v>
      </c>
      <c r="Y33" s="2">
        <f t="shared" si="7"/>
        <v>0</v>
      </c>
      <c r="Z33" s="2">
        <f t="shared" si="7"/>
        <v>0</v>
      </c>
      <c r="AA33" s="2">
        <f t="shared" si="7"/>
        <v>0</v>
      </c>
      <c r="AB33" s="2">
        <f t="shared" si="7"/>
        <v>0</v>
      </c>
      <c r="AC33" s="10">
        <f>SUM(D33:AB33)</f>
        <v>11848</v>
      </c>
    </row>
    <row r="34" spans="2:30" ht="17" hidden="1">
      <c r="C34" s="6" t="s">
        <v>8</v>
      </c>
      <c r="D34" s="2">
        <f t="shared" ref="D34:AB34" si="8">+D17*D29</f>
        <v>446</v>
      </c>
      <c r="E34" s="2">
        <f t="shared" si="8"/>
        <v>223</v>
      </c>
      <c r="F34" s="2">
        <f t="shared" si="8"/>
        <v>223</v>
      </c>
      <c r="G34" s="2">
        <f t="shared" si="8"/>
        <v>406</v>
      </c>
      <c r="H34" s="2">
        <f t="shared" si="8"/>
        <v>406</v>
      </c>
      <c r="I34" s="2">
        <f t="shared" si="8"/>
        <v>406</v>
      </c>
      <c r="J34" s="2">
        <f t="shared" si="8"/>
        <v>406</v>
      </c>
      <c r="K34" s="2">
        <f t="shared" si="8"/>
        <v>0</v>
      </c>
      <c r="L34" s="2">
        <f t="shared" si="8"/>
        <v>0</v>
      </c>
      <c r="M34" s="2">
        <f t="shared" si="8"/>
        <v>0</v>
      </c>
      <c r="N34" s="2">
        <f t="shared" si="8"/>
        <v>0</v>
      </c>
      <c r="O34" s="2">
        <f t="shared" si="8"/>
        <v>0</v>
      </c>
      <c r="P34" s="2">
        <f t="shared" si="8"/>
        <v>0</v>
      </c>
      <c r="Q34" s="2">
        <f t="shared" si="8"/>
        <v>0</v>
      </c>
      <c r="R34" s="2">
        <f t="shared" si="8"/>
        <v>0</v>
      </c>
      <c r="S34" s="2">
        <f t="shared" si="8"/>
        <v>0</v>
      </c>
      <c r="T34" s="2">
        <f t="shared" si="8"/>
        <v>0</v>
      </c>
      <c r="U34" s="2">
        <f t="shared" si="8"/>
        <v>0</v>
      </c>
      <c r="V34" s="2">
        <f t="shared" si="8"/>
        <v>0</v>
      </c>
      <c r="W34" s="2">
        <f t="shared" si="8"/>
        <v>0</v>
      </c>
      <c r="X34" s="2">
        <f t="shared" si="8"/>
        <v>0</v>
      </c>
      <c r="Y34" s="2">
        <f t="shared" si="8"/>
        <v>0</v>
      </c>
      <c r="Z34" s="2">
        <f t="shared" si="8"/>
        <v>0</v>
      </c>
      <c r="AA34" s="2">
        <f t="shared" si="8"/>
        <v>0</v>
      </c>
      <c r="AB34" s="2">
        <f t="shared" si="8"/>
        <v>0</v>
      </c>
      <c r="AC34" s="10">
        <f>SUM(D34:AB34)</f>
        <v>2516</v>
      </c>
    </row>
    <row r="35" spans="2:30" ht="17" hidden="1">
      <c r="C35" s="6" t="s">
        <v>7</v>
      </c>
      <c r="D35" s="2">
        <f>+D33-D34</f>
        <v>1338</v>
      </c>
      <c r="E35" s="2">
        <f t="shared" ref="E35:AB35" si="9">+E33-E34</f>
        <v>1561</v>
      </c>
      <c r="F35" s="2">
        <f t="shared" si="9"/>
        <v>1561</v>
      </c>
      <c r="G35" s="2">
        <f t="shared" si="9"/>
        <v>1218</v>
      </c>
      <c r="H35" s="2">
        <f t="shared" si="9"/>
        <v>1218</v>
      </c>
      <c r="I35" s="2">
        <f t="shared" si="9"/>
        <v>1218</v>
      </c>
      <c r="J35" s="2">
        <f t="shared" si="9"/>
        <v>1218</v>
      </c>
      <c r="K35" s="2">
        <f t="shared" si="9"/>
        <v>0</v>
      </c>
      <c r="L35" s="2">
        <f t="shared" si="9"/>
        <v>0</v>
      </c>
      <c r="M35" s="2">
        <f t="shared" si="9"/>
        <v>0</v>
      </c>
      <c r="N35" s="2">
        <f t="shared" si="9"/>
        <v>0</v>
      </c>
      <c r="O35" s="2">
        <f t="shared" si="9"/>
        <v>0</v>
      </c>
      <c r="P35" s="2">
        <f t="shared" si="9"/>
        <v>0</v>
      </c>
      <c r="Q35" s="2">
        <f t="shared" si="9"/>
        <v>0</v>
      </c>
      <c r="R35" s="2">
        <f t="shared" si="9"/>
        <v>0</v>
      </c>
      <c r="S35" s="2">
        <f t="shared" si="9"/>
        <v>0</v>
      </c>
      <c r="T35" s="2">
        <f t="shared" si="9"/>
        <v>0</v>
      </c>
      <c r="U35" s="2">
        <f t="shared" si="9"/>
        <v>0</v>
      </c>
      <c r="V35" s="2">
        <f t="shared" si="9"/>
        <v>0</v>
      </c>
      <c r="W35" s="2">
        <f t="shared" si="9"/>
        <v>0</v>
      </c>
      <c r="X35" s="2">
        <f t="shared" si="9"/>
        <v>0</v>
      </c>
      <c r="Y35" s="2">
        <f t="shared" si="9"/>
        <v>0</v>
      </c>
      <c r="Z35" s="2">
        <f t="shared" si="9"/>
        <v>0</v>
      </c>
      <c r="AA35" s="2">
        <f t="shared" si="9"/>
        <v>0</v>
      </c>
      <c r="AB35" s="2">
        <f t="shared" si="9"/>
        <v>0</v>
      </c>
      <c r="AC35" s="10">
        <f>SUM(D35:AB35)</f>
        <v>9332</v>
      </c>
    </row>
    <row r="36" spans="2:30" ht="17" hidden="1">
      <c r="C36" s="27" t="s">
        <v>6</v>
      </c>
      <c r="D36" s="9">
        <f t="shared" ref="D36:AC36" si="10">+D35/D33</f>
        <v>0.75</v>
      </c>
      <c r="E36" s="9">
        <f t="shared" si="10"/>
        <v>0.875</v>
      </c>
      <c r="F36" s="9">
        <f t="shared" si="10"/>
        <v>0.875</v>
      </c>
      <c r="G36" s="9">
        <f t="shared" si="10"/>
        <v>0.75</v>
      </c>
      <c r="H36" s="9">
        <f t="shared" si="10"/>
        <v>0.75</v>
      </c>
      <c r="I36" s="9">
        <f t="shared" si="10"/>
        <v>0.75</v>
      </c>
      <c r="J36" s="9">
        <f t="shared" si="10"/>
        <v>0.75</v>
      </c>
      <c r="K36" s="9" t="e">
        <f t="shared" si="10"/>
        <v>#DIV/0!</v>
      </c>
      <c r="L36" s="9" t="e">
        <f t="shared" si="10"/>
        <v>#DIV/0!</v>
      </c>
      <c r="M36" s="9" t="e">
        <f t="shared" si="10"/>
        <v>#DIV/0!</v>
      </c>
      <c r="N36" s="9" t="e">
        <f t="shared" si="10"/>
        <v>#DIV/0!</v>
      </c>
      <c r="O36" s="9" t="e">
        <f t="shared" si="10"/>
        <v>#DIV/0!</v>
      </c>
      <c r="P36" s="9" t="e">
        <f t="shared" si="10"/>
        <v>#DIV/0!</v>
      </c>
      <c r="Q36" s="9" t="e">
        <f t="shared" si="10"/>
        <v>#DIV/0!</v>
      </c>
      <c r="R36" s="9" t="e">
        <f t="shared" si="10"/>
        <v>#DIV/0!</v>
      </c>
      <c r="S36" s="9" t="e">
        <f t="shared" si="10"/>
        <v>#DIV/0!</v>
      </c>
      <c r="T36" s="9" t="e">
        <f t="shared" si="10"/>
        <v>#DIV/0!</v>
      </c>
      <c r="U36" s="9" t="e">
        <f t="shared" si="10"/>
        <v>#DIV/0!</v>
      </c>
      <c r="V36" s="9" t="e">
        <f t="shared" si="10"/>
        <v>#DIV/0!</v>
      </c>
      <c r="W36" s="9" t="e">
        <f t="shared" si="10"/>
        <v>#DIV/0!</v>
      </c>
      <c r="X36" s="9" t="e">
        <f t="shared" si="10"/>
        <v>#DIV/0!</v>
      </c>
      <c r="Y36" s="9" t="e">
        <f t="shared" si="10"/>
        <v>#DIV/0!</v>
      </c>
      <c r="Z36" s="9" t="e">
        <f t="shared" si="10"/>
        <v>#DIV/0!</v>
      </c>
      <c r="AA36" s="9" t="e">
        <f t="shared" si="10"/>
        <v>#DIV/0!</v>
      </c>
      <c r="AB36" s="9" t="e">
        <f t="shared" si="10"/>
        <v>#DIV/0!</v>
      </c>
      <c r="AC36" s="24">
        <f t="shared" si="10"/>
        <v>0.78764348413234297</v>
      </c>
      <c r="AD36" s="7" t="s">
        <v>5</v>
      </c>
    </row>
    <row r="37" spans="2:30" ht="17">
      <c r="C37" s="3" t="s">
        <v>38</v>
      </c>
      <c r="D37" s="8">
        <f t="shared" ref="D37:AC37" si="11">+D35/D32</f>
        <v>0.64326923076923082</v>
      </c>
      <c r="E37" s="8">
        <f t="shared" si="11"/>
        <v>0.75048076923076923</v>
      </c>
      <c r="F37" s="8">
        <f t="shared" si="11"/>
        <v>0.75048076923076923</v>
      </c>
      <c r="G37" s="8">
        <f t="shared" si="11"/>
        <v>0.58557692307692311</v>
      </c>
      <c r="H37" s="8">
        <f t="shared" si="11"/>
        <v>0.58557692307692311</v>
      </c>
      <c r="I37" s="8">
        <f t="shared" si="11"/>
        <v>0.58557692307692311</v>
      </c>
      <c r="J37" s="8">
        <f t="shared" si="11"/>
        <v>0.58557692307692311</v>
      </c>
      <c r="K37" s="8" t="e">
        <f t="shared" si="11"/>
        <v>#DIV/0!</v>
      </c>
      <c r="L37" s="8" t="e">
        <f t="shared" si="11"/>
        <v>#DIV/0!</v>
      </c>
      <c r="M37" s="8" t="e">
        <f t="shared" si="11"/>
        <v>#DIV/0!</v>
      </c>
      <c r="N37" s="8" t="e">
        <f t="shared" si="11"/>
        <v>#DIV/0!</v>
      </c>
      <c r="O37" s="8" t="e">
        <f t="shared" si="11"/>
        <v>#DIV/0!</v>
      </c>
      <c r="P37" s="8" t="e">
        <f t="shared" si="11"/>
        <v>#DIV/0!</v>
      </c>
      <c r="Q37" s="8" t="e">
        <f t="shared" si="11"/>
        <v>#DIV/0!</v>
      </c>
      <c r="R37" s="8" t="e">
        <f t="shared" si="11"/>
        <v>#DIV/0!</v>
      </c>
      <c r="S37" s="8" t="e">
        <f t="shared" si="11"/>
        <v>#DIV/0!</v>
      </c>
      <c r="T37" s="8" t="e">
        <f t="shared" si="11"/>
        <v>#DIV/0!</v>
      </c>
      <c r="U37" s="8" t="e">
        <f t="shared" si="11"/>
        <v>#DIV/0!</v>
      </c>
      <c r="V37" s="8" t="e">
        <f t="shared" si="11"/>
        <v>#DIV/0!</v>
      </c>
      <c r="W37" s="8" t="e">
        <f t="shared" si="11"/>
        <v>#DIV/0!</v>
      </c>
      <c r="X37" s="8" t="e">
        <f t="shared" si="11"/>
        <v>#DIV/0!</v>
      </c>
      <c r="Y37" s="8" t="e">
        <f t="shared" si="11"/>
        <v>#DIV/0!</v>
      </c>
      <c r="Z37" s="8" t="e">
        <f t="shared" si="11"/>
        <v>#DIV/0!</v>
      </c>
      <c r="AA37" s="8" t="e">
        <f t="shared" si="11"/>
        <v>#DIV/0!</v>
      </c>
      <c r="AB37" s="8" t="e">
        <f t="shared" si="11"/>
        <v>#DIV/0!</v>
      </c>
      <c r="AC37" s="8">
        <f t="shared" si="11"/>
        <v>0.64093406593406599</v>
      </c>
      <c r="AD37" s="7" t="s">
        <v>5</v>
      </c>
    </row>
    <row r="38" spans="2:30" ht="34">
      <c r="C38" s="4" t="s">
        <v>46</v>
      </c>
      <c r="D38" s="17">
        <f t="shared" ref="D38:AB38" si="12">+D27/D35</f>
        <v>87.653811659192826</v>
      </c>
      <c r="E38" s="17">
        <f t="shared" si="12"/>
        <v>67.618654708520182</v>
      </c>
      <c r="F38" s="17">
        <f t="shared" si="12"/>
        <v>67.618654708520182</v>
      </c>
      <c r="G38" s="17">
        <f t="shared" si="12"/>
        <v>57.77379310344827</v>
      </c>
      <c r="H38" s="17">
        <f t="shared" si="12"/>
        <v>53.922206896551721</v>
      </c>
      <c r="I38" s="17">
        <f t="shared" si="12"/>
        <v>48.144827586206901</v>
      </c>
      <c r="J38" s="17">
        <f t="shared" si="12"/>
        <v>42.367448275862074</v>
      </c>
      <c r="K38" s="17" t="e">
        <f t="shared" si="12"/>
        <v>#DIV/0!</v>
      </c>
      <c r="L38" s="17" t="e">
        <f t="shared" si="12"/>
        <v>#DIV/0!</v>
      </c>
      <c r="M38" s="17" t="e">
        <f t="shared" si="12"/>
        <v>#DIV/0!</v>
      </c>
      <c r="N38" s="17" t="e">
        <f t="shared" si="12"/>
        <v>#DIV/0!</v>
      </c>
      <c r="O38" s="17" t="e">
        <f t="shared" si="12"/>
        <v>#DIV/0!</v>
      </c>
      <c r="P38" s="17" t="e">
        <f t="shared" si="12"/>
        <v>#DIV/0!</v>
      </c>
      <c r="Q38" s="17" t="e">
        <f t="shared" si="12"/>
        <v>#DIV/0!</v>
      </c>
      <c r="R38" s="17" t="e">
        <f t="shared" si="12"/>
        <v>#DIV/0!</v>
      </c>
      <c r="S38" s="17" t="e">
        <f t="shared" si="12"/>
        <v>#DIV/0!</v>
      </c>
      <c r="T38" s="17" t="e">
        <f t="shared" si="12"/>
        <v>#DIV/0!</v>
      </c>
      <c r="U38" s="17" t="e">
        <f t="shared" si="12"/>
        <v>#DIV/0!</v>
      </c>
      <c r="V38" s="17" t="e">
        <f t="shared" si="12"/>
        <v>#DIV/0!</v>
      </c>
      <c r="W38" s="17" t="e">
        <f t="shared" si="12"/>
        <v>#DIV/0!</v>
      </c>
      <c r="X38" s="17" t="e">
        <f t="shared" si="12"/>
        <v>#DIV/0!</v>
      </c>
      <c r="Y38" s="17" t="e">
        <f t="shared" si="12"/>
        <v>#DIV/0!</v>
      </c>
      <c r="Z38" s="17" t="e">
        <f t="shared" si="12"/>
        <v>#DIV/0!</v>
      </c>
      <c r="AA38" s="17" t="e">
        <f t="shared" si="12"/>
        <v>#DIV/0!</v>
      </c>
      <c r="AB38" s="17" t="e">
        <f t="shared" si="12"/>
        <v>#DIV/0!</v>
      </c>
    </row>
    <row r="41" spans="2:30" ht="23">
      <c r="C41" s="26" t="s">
        <v>49</v>
      </c>
    </row>
    <row r="42" spans="2:30" ht="17">
      <c r="B42" s="37" t="s">
        <v>54</v>
      </c>
      <c r="C42" s="4" t="s">
        <v>19</v>
      </c>
      <c r="D42" s="25">
        <f>D12</f>
        <v>50</v>
      </c>
      <c r="E42" s="25">
        <f>E12</f>
        <v>45</v>
      </c>
      <c r="F42" s="25">
        <f>F12</f>
        <v>45</v>
      </c>
      <c r="G42" s="25">
        <f>G12</f>
        <v>30</v>
      </c>
      <c r="H42" s="25">
        <f>H12</f>
        <v>28</v>
      </c>
      <c r="I42" s="25">
        <f>I12</f>
        <v>25</v>
      </c>
      <c r="J42" s="25">
        <f>J12</f>
        <v>22</v>
      </c>
      <c r="K42" s="25">
        <f>K12</f>
        <v>0</v>
      </c>
      <c r="L42" s="25">
        <f>L12</f>
        <v>0</v>
      </c>
      <c r="M42" s="25">
        <f>M12</f>
        <v>0</v>
      </c>
      <c r="N42" s="25">
        <f>N12</f>
        <v>0</v>
      </c>
      <c r="O42" s="25">
        <f>O12</f>
        <v>0</v>
      </c>
      <c r="P42" s="25">
        <f>P12</f>
        <v>0</v>
      </c>
      <c r="Q42" s="25">
        <f>Q12</f>
        <v>0</v>
      </c>
      <c r="R42" s="25">
        <f>R12</f>
        <v>0</v>
      </c>
      <c r="S42" s="25">
        <f>S12</f>
        <v>0</v>
      </c>
      <c r="T42" s="25">
        <f>T12</f>
        <v>0</v>
      </c>
      <c r="U42" s="25">
        <f>U12</f>
        <v>0</v>
      </c>
      <c r="V42" s="25">
        <f>V12</f>
        <v>0</v>
      </c>
      <c r="W42" s="25">
        <f>W12</f>
        <v>0</v>
      </c>
      <c r="X42" s="25">
        <f>X12</f>
        <v>0</v>
      </c>
      <c r="Y42" s="25">
        <f>Y12</f>
        <v>0</v>
      </c>
      <c r="Z42" s="25">
        <f>Z12</f>
        <v>0</v>
      </c>
      <c r="AA42" s="25">
        <f>AA12</f>
        <v>0</v>
      </c>
      <c r="AB42" s="25">
        <f>AB12</f>
        <v>0</v>
      </c>
      <c r="AD42" s="7"/>
    </row>
    <row r="43" spans="2:30" ht="17">
      <c r="B43" s="37" t="s">
        <v>55</v>
      </c>
      <c r="C43" s="4" t="s">
        <v>40</v>
      </c>
      <c r="D43" s="25">
        <f>D28</f>
        <v>56.384999999999998</v>
      </c>
      <c r="E43" s="25">
        <f>E28</f>
        <v>50.746499999999997</v>
      </c>
      <c r="F43" s="25">
        <f>F28</f>
        <v>50.746499999999997</v>
      </c>
      <c r="G43" s="25">
        <f>G28</f>
        <v>33.830999999999996</v>
      </c>
      <c r="H43" s="25">
        <f>H28</f>
        <v>31.575599999999998</v>
      </c>
      <c r="I43" s="25">
        <f>I28</f>
        <v>28.192499999999999</v>
      </c>
      <c r="J43" s="25">
        <f>J28</f>
        <v>24.809399999999997</v>
      </c>
      <c r="K43" s="25">
        <f>K28</f>
        <v>0</v>
      </c>
      <c r="L43" s="25">
        <f>L28</f>
        <v>0</v>
      </c>
      <c r="M43" s="25">
        <f>M28</f>
        <v>0</v>
      </c>
      <c r="N43" s="25">
        <f>N28</f>
        <v>0</v>
      </c>
      <c r="O43" s="25">
        <f>O28</f>
        <v>0</v>
      </c>
      <c r="P43" s="25">
        <f>P28</f>
        <v>0</v>
      </c>
      <c r="Q43" s="25">
        <f>Q28</f>
        <v>0</v>
      </c>
      <c r="R43" s="25">
        <f>R28</f>
        <v>0</v>
      </c>
      <c r="S43" s="25">
        <f>S28</f>
        <v>0</v>
      </c>
      <c r="T43" s="25">
        <f>T28</f>
        <v>0</v>
      </c>
      <c r="U43" s="25">
        <f>U28</f>
        <v>0</v>
      </c>
      <c r="V43" s="25">
        <f>V28</f>
        <v>0</v>
      </c>
      <c r="W43" s="25">
        <f>W28</f>
        <v>0</v>
      </c>
      <c r="X43" s="25">
        <f>X28</f>
        <v>0</v>
      </c>
      <c r="Y43" s="25">
        <f>Y28</f>
        <v>0</v>
      </c>
      <c r="Z43" s="25">
        <f>Z28</f>
        <v>0</v>
      </c>
      <c r="AA43" s="25">
        <f>AA28</f>
        <v>0</v>
      </c>
      <c r="AB43" s="25">
        <f>AB28</f>
        <v>0</v>
      </c>
      <c r="AD43" s="7"/>
    </row>
    <row r="44" spans="2:30" ht="34">
      <c r="B44" s="37" t="s">
        <v>56</v>
      </c>
      <c r="C44" s="4" t="s">
        <v>48</v>
      </c>
      <c r="D44" s="25">
        <f>D38</f>
        <v>87.653811659192826</v>
      </c>
      <c r="E44" s="25">
        <f>E38</f>
        <v>67.618654708520182</v>
      </c>
      <c r="F44" s="25">
        <f>F38</f>
        <v>67.618654708520182</v>
      </c>
      <c r="G44" s="25">
        <f>G38</f>
        <v>57.77379310344827</v>
      </c>
      <c r="H44" s="25">
        <f>H38</f>
        <v>53.922206896551721</v>
      </c>
      <c r="I44" s="25">
        <f>I38</f>
        <v>48.144827586206901</v>
      </c>
      <c r="J44" s="25">
        <f>J38</f>
        <v>42.367448275862074</v>
      </c>
      <c r="K44" s="25" t="e">
        <f>K38</f>
        <v>#DIV/0!</v>
      </c>
      <c r="L44" s="25" t="e">
        <f>L38</f>
        <v>#DIV/0!</v>
      </c>
      <c r="M44" s="25" t="e">
        <f>M38</f>
        <v>#DIV/0!</v>
      </c>
      <c r="N44" s="25" t="e">
        <f>N38</f>
        <v>#DIV/0!</v>
      </c>
      <c r="O44" s="25" t="e">
        <f>O38</f>
        <v>#DIV/0!</v>
      </c>
      <c r="P44" s="25" t="e">
        <f>P38</f>
        <v>#DIV/0!</v>
      </c>
      <c r="Q44" s="25" t="e">
        <f>Q38</f>
        <v>#DIV/0!</v>
      </c>
      <c r="R44" s="25" t="e">
        <f>R38</f>
        <v>#DIV/0!</v>
      </c>
      <c r="S44" s="25" t="e">
        <f>S38</f>
        <v>#DIV/0!</v>
      </c>
      <c r="T44" s="25" t="e">
        <f>T38</f>
        <v>#DIV/0!</v>
      </c>
      <c r="U44" s="25" t="e">
        <f>U38</f>
        <v>#DIV/0!</v>
      </c>
      <c r="V44" s="25" t="e">
        <f>V38</f>
        <v>#DIV/0!</v>
      </c>
      <c r="W44" s="25" t="e">
        <f>W38</f>
        <v>#DIV/0!</v>
      </c>
      <c r="X44" s="25" t="e">
        <f>X38</f>
        <v>#DIV/0!</v>
      </c>
      <c r="Y44" s="25" t="e">
        <f>Y38</f>
        <v>#DIV/0!</v>
      </c>
      <c r="Z44" s="25" t="e">
        <f>Z38</f>
        <v>#DIV/0!</v>
      </c>
      <c r="AA44" s="25" t="e">
        <f>AA38</f>
        <v>#DIV/0!</v>
      </c>
      <c r="AB44" s="25" t="e">
        <f>AB38</f>
        <v>#DIV/0!</v>
      </c>
      <c r="AD44" s="7"/>
    </row>
    <row r="45" spans="2:30" ht="51">
      <c r="B45" s="37" t="s">
        <v>57</v>
      </c>
      <c r="C45" s="4" t="s">
        <v>53</v>
      </c>
      <c r="D45" s="25">
        <f>D38+$D$6</f>
        <v>121.62295010754259</v>
      </c>
      <c r="E45" s="25">
        <f t="shared" ref="E45:AB45" si="13">E38+$D$6</f>
        <v>101.58779315686995</v>
      </c>
      <c r="F45" s="25">
        <f t="shared" si="13"/>
        <v>101.58779315686995</v>
      </c>
      <c r="G45" s="25">
        <f t="shared" si="13"/>
        <v>91.742931551798037</v>
      </c>
      <c r="H45" s="25">
        <f t="shared" si="13"/>
        <v>87.891345344901481</v>
      </c>
      <c r="I45" s="25">
        <f t="shared" si="13"/>
        <v>82.113966034556668</v>
      </c>
      <c r="J45" s="25">
        <f t="shared" si="13"/>
        <v>76.336586724211841</v>
      </c>
      <c r="K45" s="25" t="e">
        <f t="shared" si="13"/>
        <v>#DIV/0!</v>
      </c>
      <c r="L45" s="25" t="e">
        <f t="shared" si="13"/>
        <v>#DIV/0!</v>
      </c>
      <c r="M45" s="25" t="e">
        <f t="shared" si="13"/>
        <v>#DIV/0!</v>
      </c>
      <c r="N45" s="25" t="e">
        <f t="shared" si="13"/>
        <v>#DIV/0!</v>
      </c>
      <c r="O45" s="25" t="e">
        <f t="shared" si="13"/>
        <v>#DIV/0!</v>
      </c>
      <c r="P45" s="25" t="e">
        <f t="shared" si="13"/>
        <v>#DIV/0!</v>
      </c>
      <c r="Q45" s="25" t="e">
        <f t="shared" si="13"/>
        <v>#DIV/0!</v>
      </c>
      <c r="R45" s="25" t="e">
        <f t="shared" si="13"/>
        <v>#DIV/0!</v>
      </c>
      <c r="S45" s="25" t="e">
        <f t="shared" si="13"/>
        <v>#DIV/0!</v>
      </c>
      <c r="T45" s="25" t="e">
        <f t="shared" si="13"/>
        <v>#DIV/0!</v>
      </c>
      <c r="U45" s="25" t="e">
        <f t="shared" si="13"/>
        <v>#DIV/0!</v>
      </c>
      <c r="V45" s="25" t="e">
        <f t="shared" si="13"/>
        <v>#DIV/0!</v>
      </c>
      <c r="W45" s="25" t="e">
        <f t="shared" si="13"/>
        <v>#DIV/0!</v>
      </c>
      <c r="X45" s="25" t="e">
        <f t="shared" si="13"/>
        <v>#DIV/0!</v>
      </c>
      <c r="Y45" s="25" t="e">
        <f t="shared" si="13"/>
        <v>#DIV/0!</v>
      </c>
      <c r="Z45" s="25" t="e">
        <f t="shared" si="13"/>
        <v>#DIV/0!</v>
      </c>
      <c r="AA45" s="25" t="e">
        <f t="shared" si="13"/>
        <v>#DIV/0!</v>
      </c>
      <c r="AB45" s="25" t="e">
        <f t="shared" si="13"/>
        <v>#DIV/0!</v>
      </c>
      <c r="AD45" s="7"/>
    </row>
    <row r="47" spans="2:30">
      <c r="C47" s="1" t="s">
        <v>58</v>
      </c>
      <c r="D47" s="30">
        <f>D44*1.43</f>
        <v>125.34495067264574</v>
      </c>
      <c r="E47" s="31">
        <f t="shared" ref="E47:J47" si="14">E44*1.43</f>
        <v>96.694676233183856</v>
      </c>
      <c r="F47" s="32">
        <f t="shared" si="14"/>
        <v>96.694676233183856</v>
      </c>
      <c r="G47" s="30">
        <f t="shared" si="14"/>
        <v>82.616524137931023</v>
      </c>
      <c r="H47" s="31">
        <f t="shared" si="14"/>
        <v>77.108755862068961</v>
      </c>
      <c r="I47" s="31">
        <f t="shared" si="14"/>
        <v>68.84710344827586</v>
      </c>
      <c r="J47" s="32">
        <f t="shared" si="14"/>
        <v>60.585451034482766</v>
      </c>
    </row>
    <row r="49" spans="3:10" ht="34">
      <c r="C49" s="38" t="s">
        <v>59</v>
      </c>
      <c r="D49" s="30">
        <f>D45*1.43</f>
        <v>173.92081865378589</v>
      </c>
      <c r="E49" s="31">
        <f t="shared" ref="E49:J49" si="15">E45*1.43</f>
        <v>145.27054421432402</v>
      </c>
      <c r="F49" s="32">
        <f t="shared" si="15"/>
        <v>145.27054421432402</v>
      </c>
      <c r="G49" s="30">
        <f t="shared" si="15"/>
        <v>131.1923921190712</v>
      </c>
      <c r="H49" s="31">
        <f t="shared" si="15"/>
        <v>125.68462384320911</v>
      </c>
      <c r="I49" s="31">
        <f t="shared" si="15"/>
        <v>117.42297142941604</v>
      </c>
      <c r="J49" s="32">
        <f t="shared" si="15"/>
        <v>109.16131901562292</v>
      </c>
    </row>
  </sheetData>
  <mergeCells count="4">
    <mergeCell ref="B19:B22"/>
    <mergeCell ref="F4:N4"/>
    <mergeCell ref="F5:N5"/>
    <mergeCell ref="F3:N3"/>
  </mergeCells>
  <dataValidations count="1">
    <dataValidation type="list" allowBlank="1" sqref="D11:AB11" xr:uid="{67BEE5A5-B587-C34E-9FE9-9DAFCBC3D940}">
      <formula1>"Employee,Subcontractor,Casual Worker"</formula1>
    </dataValidation>
  </dataValidations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Ground Crew - S&amp;W - True Cost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Rob Kropp</cp:lastModifiedBy>
  <dcterms:created xsi:type="dcterms:W3CDTF">2023-03-08T11:11:04Z</dcterms:created>
  <dcterms:modified xsi:type="dcterms:W3CDTF">2025-05-21T08:09:20Z</dcterms:modified>
</cp:coreProperties>
</file>